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БЮДЖЕТА'!$A$8:$K$8</definedName>
    <definedName name="_xlnm.Print_Titles" localSheetId="1">'БЕЗ УЧЕТА СЧЕТОВ БЮДЖЕТА'!$8:$8</definedName>
    <definedName name="_xlnm.Print_Area" localSheetId="1">'БЕЗ УЧЕТА СЧЕТОВ БЮДЖЕТА'!$A$1:$K$624</definedName>
  </definedNames>
  <calcPr fullCalcOnLoad="1"/>
</workbook>
</file>

<file path=xl/sharedStrings.xml><?xml version="1.0" encoding="utf-8"?>
<sst xmlns="http://schemas.openxmlformats.org/spreadsheetml/2006/main" count="2449" uniqueCount="486">
  <si>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</si>
  <si>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</si>
  <si>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</si>
  <si>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</si>
  <si>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</si>
  <si>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</si>
  <si>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</si>
  <si>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</si>
  <si>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</si>
  <si>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</si>
  <si>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</si>
  <si>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</si>
  <si>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</si>
  <si>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</si>
  <si>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</si>
  <si>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</si>
  <si>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</si>
  <si>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</si>
  <si>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</si>
  <si>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</si>
  <si>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</si>
  <si>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</si>
  <si>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</si>
  <si>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</si>
  <si>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</si>
  <si>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</si>
  <si>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</si>
  <si>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</si>
  <si>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</si>
  <si>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</si>
  <si>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</si>
  <si>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</si>
  <si>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</si>
  <si>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</si>
  <si>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</si>
  <si>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</si>
  <si>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</si>
  <si>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</si>
  <si>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</si>
  <si>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</si>
  <si>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</si>
  <si>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</si>
  <si>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</si>
  <si>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</si>
  <si>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</si>
  <si>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</si>
  <si>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</si>
  <si>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</si>
  <si>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</si>
  <si>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</si>
  <si>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</si>
  <si>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</si>
  <si>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</si>
  <si>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</si>
  <si>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</si>
  <si>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</si>
  <si>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</si>
  <si>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</si>
  <si>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</si>
  <si>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</si>
  <si>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</si>
  <si>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</si>
  <si>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</si>
  <si>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</si>
  <si>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</si>
  <si>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</si>
  <si>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</si>
  <si>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</si>
  <si>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</si>
  <si>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</si>
  <si>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</si>
  <si>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</si>
  <si>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</si>
  <si>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</si>
  <si>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</si>
  <si>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</si>
  <si>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</si>
  <si>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</si>
  <si>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</si>
  <si>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</si>
  <si>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</si>
  <si>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</si>
  <si>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</si>
  <si>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</si>
  <si>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</si>
  <si>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</si>
  <si>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</si>
  <si>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</si>
  <si>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</si>
  <si>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</si>
  <si>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</si>
  <si>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</si>
  <si>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</si>
  <si>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</si>
  <si>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</si>
  <si>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</si>
  <si>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</si>
  <si>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</si>
  <si>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</si>
  <si>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</si>
  <si>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</si>
  <si>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</si>
  <si>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</si>
  <si>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</si>
  <si>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</si>
  <si>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</si>
  <si>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</si>
  <si>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</si>
  <si>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</si>
  <si>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</si>
  <si>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</si>
  <si>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</si>
  <si>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</si>
  <si>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</si>
  <si>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</si>
  <si>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</si>
  <si>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</si>
  <si>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</si>
  <si>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</si>
  <si>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</si>
  <si>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</si>
  <si>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</si>
  <si>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</si>
  <si>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</si>
  <si>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</si>
  <si>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</si>
  <si>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</si>
  <si>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</si>
  <si>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</si>
  <si>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</si>
  <si>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</si>
  <si>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</si>
  <si>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</si>
  <si>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</si>
  <si>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</si>
  <si>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</si>
  <si>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</si>
  <si>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</si>
  <si>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</si>
  <si>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</si>
  <si>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</si>
  <si>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</si>
  <si>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</si>
  <si>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</si>
  <si>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</si>
  <si>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</si>
  <si>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</si>
  <si>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</si>
  <si>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</si>
  <si>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</si>
  <si>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</si>
  <si>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</si>
  <si>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</si>
  <si>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</si>
  <si>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</si>
  <si>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</si>
  <si>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</si>
  <si>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</si>
  <si>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</si>
  <si>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</si>
  <si>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</si>
  <si>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</si>
  <si>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</si>
  <si>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</si>
  <si>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</si>
  <si>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</si>
  <si>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</si>
  <si>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</si>
  <si>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</si>
  <si>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</si>
  <si>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</si>
  <si>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</si>
  <si>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</si>
  <si>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</si>
  <si>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</si>
  <si>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</si>
  <si>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</si>
  <si>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</si>
  <si>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</si>
  <si>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</si>
  <si>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</si>
  <si>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</si>
  <si>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</si>
  <si>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</si>
  <si>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</si>
  <si>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</si>
  <si>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</si>
  <si>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</si>
  <si>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</si>
  <si>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</si>
  <si>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</si>
  <si>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</si>
  <si>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</si>
  <si>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</si>
  <si>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</si>
  <si>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</si>
  <si>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</si>
  <si>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</si>
  <si>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</si>
  <si>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</si>
  <si>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</si>
  <si>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</si>
  <si>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</si>
  <si>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</si>
  <si>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</si>
  <si>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</si>
  <si>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</si>
  <si>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</si>
  <si>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</si>
  <si>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</si>
  <si>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</si>
  <si>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</si>
  <si>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</si>
  <si>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</si>
  <si>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</si>
  <si>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</si>
  <si>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</si>
  <si>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</si>
  <si>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</si>
  <si>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</si>
  <si>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</si>
  <si>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</si>
  <si>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</si>
  <si>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</si>
  <si>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</si>
  <si>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</si>
  <si>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</si>
  <si>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</si>
  <si>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</si>
  <si>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</si>
  <si>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</si>
  <si>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</si>
  <si>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</si>
  <si>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</si>
  <si>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</si>
  <si>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</si>
  <si>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</si>
  <si>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</si>
  <si>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</si>
  <si>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</si>
  <si>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</si>
  <si>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</si>
  <si>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</si>
  <si>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</si>
  <si>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</si>
  <si>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</si>
  <si>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</si>
  <si>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</si>
  <si>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</si>
  <si>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</si>
  <si>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</si>
  <si>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</si>
  <si>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</si>
  <si>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</si>
  <si>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</si>
  <si>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</si>
  <si>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</si>
  <si>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</si>
  <si>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</si>
  <si>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</si>
  <si>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</si>
  <si>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</si>
  <si>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</si>
  <si>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1000000000</t>
  </si>
  <si>
    <t>0800000000</t>
  </si>
  <si>
    <t>1900000000</t>
  </si>
  <si>
    <t>9990093120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</si>
  <si>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</si>
  <si>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</si>
  <si>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</si>
  <si>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</si>
  <si>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</si>
  <si>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</si>
  <si>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</si>
  <si>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</si>
  <si>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</si>
  <si>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</si>
  <si>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</si>
  <si>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9990004910</t>
  </si>
  <si>
    <t>0100000000</t>
  </si>
  <si>
    <t>0500000000</t>
  </si>
  <si>
    <t>1500000000</t>
  </si>
  <si>
    <t>9990006500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</si>
  <si>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</si>
  <si>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</si>
  <si>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</si>
  <si>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</si>
  <si>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</si>
  <si>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</si>
  <si>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</si>
  <si>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</si>
  <si>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</si>
  <si>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</si>
  <si>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</si>
  <si>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</si>
  <si>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</si>
  <si>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</si>
  <si>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</si>
  <si>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</si>
  <si>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</si>
  <si>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</si>
  <si>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</si>
  <si>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</si>
  <si>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</si>
  <si>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</si>
  <si>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</si>
  <si>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</si>
  <si>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</si>
  <si>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</si>
  <si>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</si>
  <si>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</si>
  <si>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</si>
  <si>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</si>
  <si>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</si>
  <si>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</si>
  <si>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</si>
  <si>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</si>
  <si>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</si>
  <si>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</si>
  <si>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</si>
  <si>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</si>
  <si>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</si>
  <si>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</si>
  <si>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</si>
  <si>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</si>
  <si>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</si>
  <si>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</si>
  <si>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</si>
  <si>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</si>
  <si>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</si>
  <si>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</si>
  <si>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</si>
  <si>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</si>
  <si>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</si>
  <si>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</si>
  <si>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</si>
  <si>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</si>
  <si>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</si>
  <si>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</si>
  <si>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</si>
  <si>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</si>
  <si>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</si>
  <si>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</si>
  <si>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</si>
  <si>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</si>
  <si>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</si>
  <si>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</si>
  <si>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</si>
  <si>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</si>
  <si>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</si>
  <si>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</si>
  <si>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</si>
  <si>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</si>
  <si>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</si>
  <si>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</si>
  <si>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</si>
  <si>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</si>
  <si>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</si>
  <si>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</si>
  <si>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</si>
  <si>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</si>
  <si>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</si>
  <si>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</si>
  <si>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</si>
  <si>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</si>
  <si>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</si>
  <si>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</si>
  <si>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</si>
  <si>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</si>
  <si>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</si>
  <si>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</si>
  <si>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</si>
  <si>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</si>
  <si>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</si>
  <si>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</si>
  <si>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</si>
  <si>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</si>
  <si>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</si>
  <si>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</si>
  <si>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</si>
  <si>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</si>
  <si>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</si>
  <si>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</si>
  <si>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</si>
  <si>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</si>
  <si>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</si>
  <si>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</si>
  <si>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</si>
  <si>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</si>
  <si>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</si>
  <si>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</si>
  <si>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</si>
  <si>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</si>
  <si>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</si>
  <si>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</si>
  <si>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</si>
  <si>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</si>
  <si>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</si>
  <si>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</si>
  <si>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</si>
  <si>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</si>
  <si>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</si>
  <si>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</si>
  <si>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</si>
  <si>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</si>
  <si>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</si>
  <si>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</si>
  <si>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</si>
  <si>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</si>
  <si>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</si>
  <si>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</si>
  <si>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</si>
  <si>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</si>
  <si>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</si>
  <si>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</si>
  <si>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</si>
  <si>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</si>
  <si>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</si>
  <si>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</si>
  <si>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</si>
  <si>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</si>
  <si>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</si>
  <si>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</si>
  <si>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</si>
  <si>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</si>
  <si>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</si>
  <si>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</si>
  <si>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</si>
  <si>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</si>
  <si>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</si>
  <si>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</si>
  <si>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</si>
  <si>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</si>
  <si>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</si>
  <si>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</si>
  <si>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</si>
  <si>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</si>
  <si>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</si>
  <si>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</si>
  <si>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</si>
  <si>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</si>
  <si>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</si>
  <si>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</si>
  <si>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</si>
  <si>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</si>
  <si>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</si>
  <si>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</si>
  <si>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</si>
  <si>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0400010600</t>
  </si>
  <si>
    <t>1200010600</t>
  </si>
  <si>
    <t>1300010600</t>
  </si>
  <si>
    <t>1610010600</t>
  </si>
  <si>
    <t>1630010600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</si>
  <si>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</si>
  <si>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</si>
  <si>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</si>
  <si>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</si>
  <si>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</si>
  <si>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</si>
  <si>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9990010660</t>
  </si>
  <si>
    <t>9990010650</t>
  </si>
  <si>
    <t>2300011610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</si>
  <si>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</si>
  <si>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</si>
  <si>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</si>
  <si>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0330093140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</si>
  <si>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</si>
  <si>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</si>
  <si>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</si>
  <si>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</si>
  <si>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</si>
  <si>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</si>
  <si>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</si>
  <si>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 xml:space="preserve">Мероприятия районных бюджетных муниципальных учреждений по профилактике правонарушений </t>
  </si>
  <si>
    <t>0600011610</t>
  </si>
  <si>
    <t>Исполнено</t>
  </si>
  <si>
    <t>951</t>
  </si>
  <si>
    <t>Субсидии автономным учреждениям на иные цели</t>
  </si>
  <si>
    <t>622</t>
  </si>
  <si>
    <t>Приложение 3 к решению Думы</t>
  </si>
  <si>
    <t>районного бюджета за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</si>
  <si>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Годовой план на 01.01.2019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</si>
  <si>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</si>
  <si>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</si>
  <si>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</si>
  <si>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района № 487 от 25.06.2020г.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</si>
</sst>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  <numFmt numFmtId="190" formatCode="0.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7" fillId="35" borderId="16" xfId="0" applyNumberFormat="1" applyFont="1" applyFill="1" applyBorder="1" applyAlignment="1">
      <alignment horizontal="center" vertical="center" wrapText="1" shrinkToFit="1"/>
    </xf>
    <xf numFmtId="176" fontId="2" fillId="34" borderId="18" xfId="0" applyNumberFormat="1" applyFont="1" applyFill="1" applyBorder="1" applyAlignment="1">
      <alignment horizontal="center" vertical="center" wrapText="1"/>
    </xf>
    <xf numFmtId="176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2" xfId="0" applyFont="1" applyFill="1" applyBorder="1" applyAlignment="1">
      <alignment horizontal="center" vertical="center" wrapText="1"/>
    </xf>
    <xf numFmtId="49" fontId="10" fillId="39" borderId="23" xfId="0" applyNumberFormat="1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2" fillId="38" borderId="16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77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0" fontId="2" fillId="40" borderId="12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 shrinkToFit="1"/>
    </xf>
    <xf numFmtId="177" fontId="2" fillId="40" borderId="13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10" fillId="39" borderId="24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20" xfId="0" applyNumberFormat="1" applyFont="1" applyFill="1" applyBorder="1" applyAlignment="1">
      <alignment horizontal="center" vertical="center" wrapText="1"/>
    </xf>
    <xf numFmtId="177" fontId="5" fillId="36" borderId="13" xfId="0" applyNumberFormat="1" applyFont="1" applyFill="1" applyBorder="1" applyAlignment="1">
      <alignment horizontal="center" vertical="center" shrinkToFit="1"/>
    </xf>
    <xf numFmtId="177" fontId="5" fillId="36" borderId="16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7" fillId="35" borderId="13" xfId="0" applyNumberFormat="1" applyFont="1" applyFill="1" applyBorder="1" applyAlignment="1">
      <alignment horizontal="center" vertical="center" shrinkToFit="1"/>
    </xf>
    <xf numFmtId="177" fontId="7" fillId="35" borderId="16" xfId="0" applyNumberFormat="1" applyFont="1" applyFill="1" applyBorder="1" applyAlignment="1">
      <alignment horizontal="center" vertical="center" shrinkToFit="1"/>
    </xf>
    <xf numFmtId="177" fontId="2" fillId="34" borderId="18" xfId="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2" fillId="34" borderId="21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7" fillId="35" borderId="16" xfId="0" applyNumberFormat="1" applyFont="1" applyFill="1" applyBorder="1" applyAlignment="1">
      <alignment horizontal="center" vertical="center" wrapText="1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wrapText="1" shrinkToFit="1"/>
    </xf>
    <xf numFmtId="177" fontId="10" fillId="40" borderId="20" xfId="0" applyNumberFormat="1" applyFont="1" applyFill="1" applyBorder="1" applyAlignment="1">
      <alignment horizontal="center" vertical="center" wrapText="1"/>
    </xf>
    <xf numFmtId="177" fontId="2" fillId="40" borderId="18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shrinkToFit="1"/>
    </xf>
    <xf numFmtId="177" fontId="2" fillId="38" borderId="13" xfId="0" applyNumberFormat="1" applyFont="1" applyFill="1" applyBorder="1" applyAlignment="1">
      <alignment horizontal="center" vertical="center" shrinkToFit="1"/>
    </xf>
    <xf numFmtId="177" fontId="2" fillId="38" borderId="18" xfId="0" applyNumberFormat="1" applyFont="1" applyFill="1" applyBorder="1" applyAlignment="1">
      <alignment horizontal="center" vertical="center" shrinkToFit="1"/>
    </xf>
    <xf numFmtId="177" fontId="2" fillId="38" borderId="16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7" fillId="35" borderId="18" xfId="0" applyNumberFormat="1" applyFont="1" applyFill="1" applyBorder="1" applyAlignment="1">
      <alignment horizontal="center" vertical="center" shrinkToFit="1"/>
    </xf>
    <xf numFmtId="177" fontId="7" fillId="35" borderId="18" xfId="0" applyNumberFormat="1" applyFont="1" applyFill="1" applyBorder="1" applyAlignment="1">
      <alignment horizontal="center" vertical="center" wrapText="1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12" borderId="16" xfId="0" applyNumberFormat="1" applyFont="1" applyFill="1" applyBorder="1" applyAlignment="1">
      <alignment horizontal="center" vertical="center" shrinkToFit="1"/>
    </xf>
    <xf numFmtId="177" fontId="2" fillId="12" borderId="21" xfId="0" applyNumberFormat="1" applyFont="1" applyFill="1" applyBorder="1" applyAlignment="1">
      <alignment horizontal="center" vertical="center" wrapText="1"/>
    </xf>
    <xf numFmtId="177" fontId="10" fillId="12" borderId="20" xfId="0" applyNumberFormat="1" applyFont="1" applyFill="1" applyBorder="1" applyAlignment="1">
      <alignment horizontal="center" vertical="center" wrapText="1"/>
    </xf>
    <xf numFmtId="177" fontId="2" fillId="12" borderId="18" xfId="0" applyNumberFormat="1" applyFont="1" applyFill="1" applyBorder="1" applyAlignment="1">
      <alignment horizontal="center" vertical="center" shrinkToFit="1"/>
    </xf>
    <xf numFmtId="177" fontId="2" fillId="12" borderId="18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 shrinkToFit="1"/>
    </xf>
    <xf numFmtId="177" fontId="2" fillId="40" borderId="18" xfId="0" applyNumberFormat="1" applyFont="1" applyFill="1" applyBorder="1" applyAlignment="1">
      <alignment horizontal="center" vertical="center" wrapText="1" shrinkToFit="1"/>
    </xf>
    <xf numFmtId="177" fontId="5" fillId="36" borderId="16" xfId="0" applyNumberFormat="1" applyFont="1" applyFill="1" applyBorder="1" applyAlignment="1">
      <alignment horizontal="center" vertical="center" wrapText="1" shrinkToFit="1"/>
    </xf>
    <xf numFmtId="177" fontId="2" fillId="40" borderId="18" xfId="0" applyNumberFormat="1" applyFont="1" applyFill="1" applyBorder="1" applyAlignment="1">
      <alignment horizontal="center" vertical="center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5" fillId="36" borderId="18" xfId="0" applyNumberFormat="1" applyFont="1" applyFill="1" applyBorder="1" applyAlignment="1">
      <alignment horizontal="center" vertical="center" shrinkToFit="1"/>
    </xf>
    <xf numFmtId="177" fontId="5" fillId="12" borderId="18" xfId="0" applyNumberFormat="1" applyFont="1" applyFill="1" applyBorder="1" applyAlignment="1">
      <alignment horizontal="center" vertical="center" shrinkToFit="1"/>
    </xf>
    <xf numFmtId="177" fontId="5" fillId="12" borderId="16" xfId="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2" fillId="12" borderId="16" xfId="0" applyNumberFormat="1" applyFont="1" applyFill="1" applyBorder="1" applyAlignment="1">
      <alignment horizontal="center" vertical="center" wrapText="1" shrinkToFit="1"/>
    </xf>
    <xf numFmtId="177" fontId="7" fillId="12" borderId="10" xfId="0" applyNumberFormat="1" applyFont="1" applyFill="1" applyBorder="1" applyAlignment="1">
      <alignment horizontal="center" vertical="center" shrinkToFit="1"/>
    </xf>
    <xf numFmtId="177" fontId="7" fillId="12" borderId="16" xfId="0" applyNumberFormat="1" applyFont="1" applyFill="1" applyBorder="1" applyAlignment="1">
      <alignment horizontal="center" vertical="center" wrapText="1" shrinkToFit="1"/>
    </xf>
    <xf numFmtId="177" fontId="7" fillId="40" borderId="13" xfId="0" applyNumberFormat="1" applyFont="1" applyFill="1" applyBorder="1" applyAlignment="1">
      <alignment horizontal="center" vertical="center" shrinkToFit="1"/>
    </xf>
    <xf numFmtId="177" fontId="7" fillId="40" borderId="16" xfId="0" applyNumberFormat="1" applyFont="1" applyFill="1" applyBorder="1" applyAlignment="1">
      <alignment horizontal="center" vertical="center" wrapText="1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5" borderId="18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wrapText="1" shrinkToFit="1"/>
    </xf>
    <xf numFmtId="177" fontId="10" fillId="39" borderId="24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40" borderId="10" xfId="60" applyNumberFormat="1" applyFont="1" applyFill="1" applyBorder="1" applyAlignment="1">
      <alignment horizontal="center" vertical="center" shrinkToFit="1"/>
    </xf>
    <xf numFmtId="177" fontId="10" fillId="40" borderId="24" xfId="0" applyNumberFormat="1" applyFont="1" applyFill="1" applyBorder="1" applyAlignment="1">
      <alignment horizontal="center" vertical="center" wrapText="1"/>
    </xf>
    <xf numFmtId="177" fontId="10" fillId="40" borderId="25" xfId="0" applyNumberFormat="1" applyFont="1" applyFill="1" applyBorder="1" applyAlignment="1">
      <alignment horizontal="center" vertical="center" wrapTex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171" fontId="50" fillId="0" borderId="0" xfId="60" applyFont="1" applyBorder="1" applyAlignment="1" applyProtection="1">
      <alignment horizontal="right" shrinkToFi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shrinkToFit="1"/>
    </xf>
    <xf numFmtId="171" fontId="1" fillId="41" borderId="10" xfId="60" applyFont="1" applyFill="1" applyBorder="1" applyAlignment="1">
      <alignment horizontal="center" vertical="center" wrapText="1"/>
    </xf>
    <xf numFmtId="0" fontId="1" fillId="40" borderId="0" xfId="0" applyFont="1" applyFill="1" applyAlignment="1">
      <alignment/>
    </xf>
    <xf numFmtId="0" fontId="3" fillId="40" borderId="0" xfId="0" applyFont="1" applyFill="1" applyBorder="1" applyAlignment="1">
      <alignment horizontal="right"/>
    </xf>
    <xf numFmtId="183" fontId="1" fillId="40" borderId="0" xfId="0" applyNumberFormat="1" applyFont="1" applyFill="1" applyAlignment="1">
      <alignment horizontal="left" wrapText="1"/>
    </xf>
    <xf numFmtId="183" fontId="1" fillId="40" borderId="0" xfId="0" applyNumberFormat="1" applyFont="1" applyFill="1" applyAlignment="1">
      <alignment/>
    </xf>
    <xf numFmtId="171" fontId="1" fillId="40" borderId="0" xfId="60" applyFont="1" applyFill="1" applyAlignment="1">
      <alignment/>
    </xf>
    <xf numFmtId="183" fontId="13" fillId="40" borderId="0" xfId="0" applyNumberFormat="1" applyFont="1" applyFill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5"/>
  <sheetViews>
    <sheetView showGridLines="0" tabSelected="1" zoomScale="110" zoomScaleNormal="110" zoomScalePageLayoutView="0" workbookViewId="0" topLeftCell="A1">
      <selection activeCell="I4" sqref="I4"/>
    </sheetView>
  </sheetViews>
  <sheetFormatPr defaultColWidth="9.00390625" defaultRowHeight="12.75" outlineLevelRow="6"/>
  <cols>
    <col min="1" max="1" width="67.875" style="2" customWidth="1"/>
    <col min="2" max="2" width="6.125" style="13" customWidth="1"/>
    <col min="3" max="3" width="7.25390625" style="2" customWidth="1"/>
    <col min="4" max="4" width="14.75390625" style="2" customWidth="1"/>
    <col min="5" max="5" width="7.25390625" style="2" customWidth="1"/>
    <col min="6" max="6" width="0" style="2" hidden="1" customWidth="1"/>
    <col min="7" max="8" width="17.125" style="2" customWidth="1"/>
    <col min="9" max="10" width="15.875" style="2" customWidth="1"/>
    <col min="11" max="11" width="14.625" style="2" customWidth="1"/>
    <col min="12" max="12" width="18.75390625" style="196" customWidth="1"/>
    <col min="13" max="28" width="0" style="2" hidden="1" customWidth="1"/>
    <col min="29" max="29" width="14.875" style="34" hidden="1" customWidth="1"/>
    <col min="30" max="30" width="11.875" style="29" hidden="1" customWidth="1"/>
    <col min="31" max="31" width="18.375" style="2" customWidth="1"/>
    <col min="32" max="32" width="17.375" style="2" customWidth="1"/>
    <col min="33" max="33" width="9.125" style="2" customWidth="1"/>
    <col min="34" max="34" width="23.00390625" style="185" customWidth="1"/>
    <col min="35" max="16384" width="9.125" style="2" customWidth="1"/>
  </cols>
  <sheetData>
    <row r="1" spans="2:12" ht="15.75">
      <c r="B1" s="202"/>
      <c r="C1" s="202"/>
      <c r="D1" s="202"/>
      <c r="E1" s="202"/>
      <c r="I1" s="202" t="s">
        <v>479</v>
      </c>
      <c r="J1" s="202"/>
      <c r="K1" s="202"/>
      <c r="L1" s="191"/>
    </row>
    <row r="2" spans="2:12" ht="15.75">
      <c r="B2" s="202"/>
      <c r="C2" s="202"/>
      <c r="D2" s="202"/>
      <c r="E2" s="202"/>
      <c r="I2" s="202" t="s">
        <v>233</v>
      </c>
      <c r="J2" s="202"/>
      <c r="K2" s="202"/>
      <c r="L2" s="191"/>
    </row>
    <row r="3" spans="2:12" ht="15.75">
      <c r="B3" s="202"/>
      <c r="C3" s="202"/>
      <c r="D3" s="202"/>
      <c r="E3" s="202"/>
      <c r="I3" s="202" t="s">
        <v>485</v>
      </c>
      <c r="J3" s="202"/>
      <c r="K3" s="202"/>
      <c r="L3" s="191"/>
    </row>
    <row r="5" spans="1:30" ht="30.75" customHeight="1">
      <c r="A5" s="203" t="s">
        <v>86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C5" s="2"/>
      <c r="AD5" s="2"/>
    </row>
    <row r="6" spans="1:30" ht="57" customHeight="1">
      <c r="A6" s="204" t="s">
        <v>480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C6" s="2"/>
      <c r="AD6" s="2"/>
    </row>
    <row r="7" spans="1:32" ht="16.5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197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D7" s="37" t="s">
        <v>80</v>
      </c>
      <c r="AF7" s="189"/>
    </row>
    <row r="8" spans="1:30" ht="51.75" thickBot="1">
      <c r="A8" s="23" t="s">
        <v>0</v>
      </c>
      <c r="B8" s="23" t="s">
        <v>59</v>
      </c>
      <c r="C8" s="23" t="s">
        <v>1</v>
      </c>
      <c r="D8" s="23" t="s">
        <v>2</v>
      </c>
      <c r="E8" s="23" t="s">
        <v>3</v>
      </c>
      <c r="F8" s="24" t="s">
        <v>4</v>
      </c>
      <c r="G8" s="192" t="s">
        <v>481</v>
      </c>
      <c r="H8" s="192" t="s">
        <v>482</v>
      </c>
      <c r="I8" s="109" t="s">
        <v>475</v>
      </c>
      <c r="J8" s="193" t="s">
        <v>483</v>
      </c>
      <c r="K8" s="195" t="s">
        <v>484</v>
      </c>
      <c r="M8" s="19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4" t="s">
        <v>23</v>
      </c>
      <c r="X8" s="4" t="s">
        <v>23</v>
      </c>
      <c r="Y8" s="4" t="s">
        <v>23</v>
      </c>
      <c r="Z8" s="4" t="s">
        <v>23</v>
      </c>
      <c r="AA8" s="4" t="s">
        <v>23</v>
      </c>
      <c r="AB8" s="27" t="s">
        <v>23</v>
      </c>
      <c r="AC8" s="38" t="s">
        <v>82</v>
      </c>
      <c r="AD8" s="30" t="s">
        <v>81</v>
      </c>
    </row>
    <row r="9" spans="1:30" ht="29.25" thickBot="1">
      <c r="A9" s="60" t="s">
        <v>60</v>
      </c>
      <c r="B9" s="61">
        <v>951</v>
      </c>
      <c r="C9" s="61" t="s">
        <v>61</v>
      </c>
      <c r="D9" s="61" t="s">
        <v>242</v>
      </c>
      <c r="E9" s="61" t="s">
        <v>5</v>
      </c>
      <c r="F9" s="62"/>
      <c r="G9" s="121">
        <f>G10+G183+G189+G196+G252+G307+G333+G379+G404+G429+G436+G442</f>
        <v>309747.84818000003</v>
      </c>
      <c r="H9" s="121">
        <f>H10+H183+H189+H196+H252+H307+H333+H379+H404+H429+H436+H442</f>
        <v>440668.96457</v>
      </c>
      <c r="I9" s="121">
        <f>I10+I183+I189+I196+I252+I307+I333+I379+I404+I429+I436+I442</f>
        <v>407708.59400000004</v>
      </c>
      <c r="J9" s="194">
        <f>I9/G9*100</f>
        <v>131.62596492456447</v>
      </c>
      <c r="K9" s="110">
        <f aca="true" t="shared" si="0" ref="K9:K72">I9/H9*100</f>
        <v>92.52037851084832</v>
      </c>
      <c r="M9" s="122" t="e">
        <f>M10+#REF!+M190+M196+#REF!+M319+M350+M388+M405+M433+M438+M443</f>
        <v>#REF!</v>
      </c>
      <c r="N9" s="122" t="e">
        <f>N10+#REF!+N190+N196+#REF!+N319+N350+N388+N405+N433+N438+N443</f>
        <v>#REF!</v>
      </c>
      <c r="O9" s="122" t="e">
        <f>O10+#REF!+O190+O196+#REF!+O319+O350+O388+O405+O433+O438+O443</f>
        <v>#REF!</v>
      </c>
      <c r="P9" s="122" t="e">
        <f>P10+#REF!+P190+P196+#REF!+P319+P350+P388+P405+P433+P438+P443</f>
        <v>#REF!</v>
      </c>
      <c r="Q9" s="122" t="e">
        <f>Q10+#REF!+Q190+Q196+#REF!+Q319+Q350+Q388+Q405+Q433+Q438+Q443</f>
        <v>#REF!</v>
      </c>
      <c r="R9" s="122" t="e">
        <f>R10+#REF!+R190+R196+#REF!+R319+R350+R388+R405+R433+R438+R443</f>
        <v>#REF!</v>
      </c>
      <c r="S9" s="122" t="e">
        <f>S10+#REF!+S190+S196+#REF!+S319+S350+S388+S405+S433+S438+S443</f>
        <v>#REF!</v>
      </c>
      <c r="T9" s="122" t="e">
        <f>T10+#REF!+T190+T196+#REF!+T319+T350+T388+T405+T433+T438+T443</f>
        <v>#REF!</v>
      </c>
      <c r="U9" s="122" t="e">
        <f>U10+#REF!+U190+U196+#REF!+U319+U350+U388+U405+U433+U438+U443</f>
        <v>#REF!</v>
      </c>
      <c r="V9" s="122" t="e">
        <f>V10+#REF!+V190+V196+#REF!+V319+V350+V388+V405+V433+V438+V443</f>
        <v>#REF!</v>
      </c>
      <c r="W9" s="122" t="e">
        <f>W10+#REF!+W190+W196+#REF!+W319+W350+W388+W405+W433+W438+W443</f>
        <v>#REF!</v>
      </c>
      <c r="X9" s="122" t="e">
        <f>X10+#REF!+X190+X196+#REF!+X319+X350+X388+X405+X433+X438+X443</f>
        <v>#REF!</v>
      </c>
      <c r="Y9" s="122" t="e">
        <f>Y10+#REF!+Y190+Y196+#REF!+Y319+Y350+Y388+Y405+Y433+Y438+Y443</f>
        <v>#REF!</v>
      </c>
      <c r="Z9" s="122" t="e">
        <f>Z10+#REF!+Z190+Z196+#REF!+Z319+Z350+Z388+Z405+Z433+Z438+Z443</f>
        <v>#REF!</v>
      </c>
      <c r="AA9" s="122" t="e">
        <f>AA10+#REF!+AA190+AA196+#REF!+AA319+AA350+AA388+AA405+AA433+AA438+AA443</f>
        <v>#REF!</v>
      </c>
      <c r="AB9" s="122" t="e">
        <f>AB10+#REF!+AB190+AB196+#REF!+AB319+AB350+AB388+AB405+AB433+AB438+AB443</f>
        <v>#REF!</v>
      </c>
      <c r="AC9" s="123" t="e">
        <f>AC10+#REF!+AC190+AC196+#REF!+AC319+AC350+AC388+AC405+AC433+AC438+AC443</f>
        <v>#REF!</v>
      </c>
      <c r="AD9" s="124" t="e">
        <f>AC9/G9*100</f>
        <v>#REF!</v>
      </c>
    </row>
    <row r="10" spans="1:30" ht="18.75" customHeight="1" outlineLevel="2" thickBot="1">
      <c r="A10" s="65" t="s">
        <v>54</v>
      </c>
      <c r="B10" s="14">
        <v>951</v>
      </c>
      <c r="C10" s="12" t="s">
        <v>53</v>
      </c>
      <c r="D10" s="12" t="s">
        <v>242</v>
      </c>
      <c r="E10" s="12" t="s">
        <v>5</v>
      </c>
      <c r="F10" s="12"/>
      <c r="G10" s="90">
        <f>G11+G19+G43+G63+G79+G84+G57+G73</f>
        <v>91232.56400000001</v>
      </c>
      <c r="H10" s="90">
        <f>H11+H19+H43+H63+H79+H84+H57+H73</f>
        <v>128769.69561000002</v>
      </c>
      <c r="I10" s="90">
        <f>I11+I19+I43+I63+I79+I84+I57+I73</f>
        <v>114116.11000000002</v>
      </c>
      <c r="J10" s="194">
        <f aca="true" t="shared" si="1" ref="J10:J73">I10/G10*100</f>
        <v>125.08265140942439</v>
      </c>
      <c r="K10" s="110">
        <f t="shared" si="0"/>
        <v>88.62031509775346</v>
      </c>
      <c r="M10" s="125" t="e">
        <f>M11+M22+M45+#REF!+M64+#REF!+M79+M83</f>
        <v>#REF!</v>
      </c>
      <c r="N10" s="125" t="e">
        <f>N11+N22+N45+#REF!+N64+#REF!+N79+N83</f>
        <v>#REF!</v>
      </c>
      <c r="O10" s="125" t="e">
        <f>O11+O22+O45+#REF!+O64+#REF!+O79+O83</f>
        <v>#REF!</v>
      </c>
      <c r="P10" s="125" t="e">
        <f>P11+P22+P45+#REF!+P64+#REF!+P79+P83</f>
        <v>#REF!</v>
      </c>
      <c r="Q10" s="125" t="e">
        <f>Q11+Q22+Q45+#REF!+Q64+#REF!+Q79+Q83</f>
        <v>#REF!</v>
      </c>
      <c r="R10" s="125" t="e">
        <f>R11+R22+R45+#REF!+R64+#REF!+R79+R83</f>
        <v>#REF!</v>
      </c>
      <c r="S10" s="125" t="e">
        <f>S11+S22+S45+#REF!+S64+#REF!+S79+S83</f>
        <v>#REF!</v>
      </c>
      <c r="T10" s="125" t="e">
        <f>T11+T22+T45+#REF!+T64+#REF!+T79+T83</f>
        <v>#REF!</v>
      </c>
      <c r="U10" s="125" t="e">
        <f>U11+U22+U45+#REF!+U64+#REF!+U79+U83</f>
        <v>#REF!</v>
      </c>
      <c r="V10" s="125" t="e">
        <f>V11+V22+V45+#REF!+V64+#REF!+V79+V83</f>
        <v>#REF!</v>
      </c>
      <c r="W10" s="125" t="e">
        <f>W11+W22+W45+#REF!+W64+#REF!+W79+W83</f>
        <v>#REF!</v>
      </c>
      <c r="X10" s="125" t="e">
        <f>X11+X22+X45+#REF!+X64+#REF!+X79+X83</f>
        <v>#REF!</v>
      </c>
      <c r="Y10" s="125" t="e">
        <f>Y11+Y22+Y45+#REF!+Y64+#REF!+Y79+Y83</f>
        <v>#REF!</v>
      </c>
      <c r="Z10" s="125" t="e">
        <f>Z11+Z22+Z45+#REF!+Z64+#REF!+Z79+Z83</f>
        <v>#REF!</v>
      </c>
      <c r="AA10" s="125" t="e">
        <f>AA11+AA22+AA45+#REF!+AA64+#REF!+AA79+AA83</f>
        <v>#REF!</v>
      </c>
      <c r="AB10" s="125" t="e">
        <f>AB11+AB22+AB45+#REF!+AB64+#REF!+AB79+AB83</f>
        <v>#REF!</v>
      </c>
      <c r="AC10" s="126" t="e">
        <f>AC11+AC22+AC45+#REF!+AC64+#REF!+AC79+AC83</f>
        <v>#REF!</v>
      </c>
      <c r="AD10" s="124" t="e">
        <f>AC10/G10*100</f>
        <v>#REF!</v>
      </c>
    </row>
    <row r="11" spans="1:30" ht="32.25" customHeight="1" outlineLevel="3" thickBot="1">
      <c r="A11" s="66" t="s">
        <v>24</v>
      </c>
      <c r="B11" s="80">
        <v>951</v>
      </c>
      <c r="C11" s="67" t="s">
        <v>6</v>
      </c>
      <c r="D11" s="67" t="s">
        <v>242</v>
      </c>
      <c r="E11" s="67" t="s">
        <v>5</v>
      </c>
      <c r="F11" s="67"/>
      <c r="G11" s="127">
        <f aca="true" t="shared" si="2" ref="G11:I14">G12</f>
        <v>2203</v>
      </c>
      <c r="H11" s="127">
        <f t="shared" si="2"/>
        <v>2610.67446</v>
      </c>
      <c r="I11" s="127">
        <f t="shared" si="2"/>
        <v>2610.675</v>
      </c>
      <c r="J11" s="194">
        <f t="shared" si="1"/>
        <v>118.50544711756696</v>
      </c>
      <c r="K11" s="110">
        <f t="shared" si="0"/>
        <v>100.00002068431006</v>
      </c>
      <c r="M11" s="128">
        <f aca="true" t="shared" si="3" ref="M11:AC11">M12</f>
        <v>1204.8</v>
      </c>
      <c r="N11" s="128">
        <f t="shared" si="3"/>
        <v>1204.8</v>
      </c>
      <c r="O11" s="128">
        <f t="shared" si="3"/>
        <v>1204.8</v>
      </c>
      <c r="P11" s="128">
        <f t="shared" si="3"/>
        <v>1204.8</v>
      </c>
      <c r="Q11" s="128">
        <f t="shared" si="3"/>
        <v>1204.8</v>
      </c>
      <c r="R11" s="128">
        <f t="shared" si="3"/>
        <v>1204.8</v>
      </c>
      <c r="S11" s="128">
        <f t="shared" si="3"/>
        <v>1204.8</v>
      </c>
      <c r="T11" s="128">
        <f t="shared" si="3"/>
        <v>1204.8</v>
      </c>
      <c r="U11" s="128">
        <f t="shared" si="3"/>
        <v>1204.8</v>
      </c>
      <c r="V11" s="128">
        <f t="shared" si="3"/>
        <v>1204.8</v>
      </c>
      <c r="W11" s="128">
        <f t="shared" si="3"/>
        <v>1204.8</v>
      </c>
      <c r="X11" s="128">
        <f t="shared" si="3"/>
        <v>1204.8</v>
      </c>
      <c r="Y11" s="128">
        <f t="shared" si="3"/>
        <v>1204.8</v>
      </c>
      <c r="Z11" s="128">
        <f t="shared" si="3"/>
        <v>1204.8</v>
      </c>
      <c r="AA11" s="128">
        <f t="shared" si="3"/>
        <v>1204.8</v>
      </c>
      <c r="AB11" s="128">
        <f t="shared" si="3"/>
        <v>1204.8</v>
      </c>
      <c r="AC11" s="129">
        <f t="shared" si="3"/>
        <v>1147.63638</v>
      </c>
      <c r="AD11" s="124">
        <f>AC11/G11*100</f>
        <v>52.09425238311394</v>
      </c>
    </row>
    <row r="12" spans="1:30" ht="34.5" customHeight="1" outlineLevel="3" thickBot="1">
      <c r="A12" s="68" t="s">
        <v>131</v>
      </c>
      <c r="B12" s="15">
        <v>951</v>
      </c>
      <c r="C12" s="9" t="s">
        <v>6</v>
      </c>
      <c r="D12" s="9" t="s">
        <v>243</v>
      </c>
      <c r="E12" s="9" t="s">
        <v>5</v>
      </c>
      <c r="F12" s="9"/>
      <c r="G12" s="91">
        <f t="shared" si="2"/>
        <v>2203</v>
      </c>
      <c r="H12" s="91">
        <f t="shared" si="2"/>
        <v>2610.67446</v>
      </c>
      <c r="I12" s="91">
        <f t="shared" si="2"/>
        <v>2610.675</v>
      </c>
      <c r="J12" s="194">
        <f t="shared" si="1"/>
        <v>118.50544711756696</v>
      </c>
      <c r="K12" s="110">
        <f t="shared" si="0"/>
        <v>100.00002068431006</v>
      </c>
      <c r="M12" s="128">
        <f aca="true" t="shared" si="4" ref="M12:AC12">M17</f>
        <v>1204.8</v>
      </c>
      <c r="N12" s="128">
        <f t="shared" si="4"/>
        <v>1204.8</v>
      </c>
      <c r="O12" s="128">
        <f t="shared" si="4"/>
        <v>1204.8</v>
      </c>
      <c r="P12" s="128">
        <f t="shared" si="4"/>
        <v>1204.8</v>
      </c>
      <c r="Q12" s="128">
        <f t="shared" si="4"/>
        <v>1204.8</v>
      </c>
      <c r="R12" s="128">
        <f t="shared" si="4"/>
        <v>1204.8</v>
      </c>
      <c r="S12" s="128">
        <f t="shared" si="4"/>
        <v>1204.8</v>
      </c>
      <c r="T12" s="128">
        <f t="shared" si="4"/>
        <v>1204.8</v>
      </c>
      <c r="U12" s="128">
        <f t="shared" si="4"/>
        <v>1204.8</v>
      </c>
      <c r="V12" s="128">
        <f t="shared" si="4"/>
        <v>1204.8</v>
      </c>
      <c r="W12" s="128">
        <f t="shared" si="4"/>
        <v>1204.8</v>
      </c>
      <c r="X12" s="128">
        <f t="shared" si="4"/>
        <v>1204.8</v>
      </c>
      <c r="Y12" s="128">
        <f t="shared" si="4"/>
        <v>1204.8</v>
      </c>
      <c r="Z12" s="128">
        <f t="shared" si="4"/>
        <v>1204.8</v>
      </c>
      <c r="AA12" s="128">
        <f t="shared" si="4"/>
        <v>1204.8</v>
      </c>
      <c r="AB12" s="128">
        <f t="shared" si="4"/>
        <v>1204.8</v>
      </c>
      <c r="AC12" s="129">
        <f t="shared" si="4"/>
        <v>1147.63638</v>
      </c>
      <c r="AD12" s="124">
        <f>AC12/G12*100</f>
        <v>52.09425238311394</v>
      </c>
    </row>
    <row r="13" spans="1:30" ht="36" customHeight="1" outlineLevel="3" thickBot="1">
      <c r="A13" s="68" t="s">
        <v>132</v>
      </c>
      <c r="B13" s="15">
        <v>951</v>
      </c>
      <c r="C13" s="9" t="s">
        <v>6</v>
      </c>
      <c r="D13" s="9" t="s">
        <v>244</v>
      </c>
      <c r="E13" s="9" t="s">
        <v>5</v>
      </c>
      <c r="F13" s="9"/>
      <c r="G13" s="91">
        <f t="shared" si="2"/>
        <v>2203</v>
      </c>
      <c r="H13" s="91">
        <f t="shared" si="2"/>
        <v>2610.67446</v>
      </c>
      <c r="I13" s="91">
        <f t="shared" si="2"/>
        <v>2610.675</v>
      </c>
      <c r="J13" s="194">
        <f t="shared" si="1"/>
        <v>118.50544711756696</v>
      </c>
      <c r="K13" s="110">
        <f t="shared" si="0"/>
        <v>100.00002068431006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  <c r="AD13" s="124"/>
    </row>
    <row r="14" spans="1:30" ht="20.25" customHeight="1" outlineLevel="3" thickBot="1">
      <c r="A14" s="53" t="s">
        <v>133</v>
      </c>
      <c r="B14" s="49">
        <v>951</v>
      </c>
      <c r="C14" s="50" t="s">
        <v>6</v>
      </c>
      <c r="D14" s="50" t="s">
        <v>245</v>
      </c>
      <c r="E14" s="50" t="s">
        <v>5</v>
      </c>
      <c r="F14" s="50"/>
      <c r="G14" s="93">
        <f t="shared" si="2"/>
        <v>2203</v>
      </c>
      <c r="H14" s="93">
        <f t="shared" si="2"/>
        <v>2610.67446</v>
      </c>
      <c r="I14" s="93">
        <f t="shared" si="2"/>
        <v>2610.675</v>
      </c>
      <c r="J14" s="194">
        <f t="shared" si="1"/>
        <v>118.50544711756696</v>
      </c>
      <c r="K14" s="110">
        <f t="shared" si="0"/>
        <v>100.00002068431006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1"/>
      <c r="AD14" s="124"/>
    </row>
    <row r="15" spans="1:30" ht="31.5" customHeight="1" outlineLevel="3" thickBot="1">
      <c r="A15" s="5" t="s">
        <v>90</v>
      </c>
      <c r="B15" s="17">
        <v>951</v>
      </c>
      <c r="C15" s="6" t="s">
        <v>6</v>
      </c>
      <c r="D15" s="6" t="s">
        <v>245</v>
      </c>
      <c r="E15" s="6" t="s">
        <v>87</v>
      </c>
      <c r="F15" s="6"/>
      <c r="G15" s="96">
        <f>G16+G17+G18</f>
        <v>2203</v>
      </c>
      <c r="H15" s="96">
        <f>H16+H17+H18</f>
        <v>2610.67446</v>
      </c>
      <c r="I15" s="96">
        <f>I16+I17+I18</f>
        <v>2610.675</v>
      </c>
      <c r="J15" s="194">
        <f t="shared" si="1"/>
        <v>118.50544711756696</v>
      </c>
      <c r="K15" s="110">
        <f t="shared" si="0"/>
        <v>100.00002068431006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1"/>
      <c r="AD15" s="124"/>
    </row>
    <row r="16" spans="1:34" ht="20.25" customHeight="1" outlineLevel="3" thickBot="1">
      <c r="A16" s="47" t="s">
        <v>239</v>
      </c>
      <c r="B16" s="51">
        <v>951</v>
      </c>
      <c r="C16" s="52" t="s">
        <v>6</v>
      </c>
      <c r="D16" s="52" t="s">
        <v>245</v>
      </c>
      <c r="E16" s="52" t="s">
        <v>88</v>
      </c>
      <c r="F16" s="52"/>
      <c r="G16" s="92">
        <v>1785</v>
      </c>
      <c r="H16" s="92">
        <v>2122.80092</v>
      </c>
      <c r="I16" s="92">
        <v>2122.801</v>
      </c>
      <c r="J16" s="194">
        <f t="shared" si="1"/>
        <v>118.92442577030813</v>
      </c>
      <c r="K16" s="110">
        <f t="shared" si="0"/>
        <v>100.00000376860585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1"/>
      <c r="AD16" s="124"/>
      <c r="AH16" s="184"/>
    </row>
    <row r="17" spans="1:30" ht="30.75" customHeight="1" outlineLevel="4" thickBot="1">
      <c r="A17" s="47" t="s">
        <v>241</v>
      </c>
      <c r="B17" s="51">
        <v>951</v>
      </c>
      <c r="C17" s="52" t="s">
        <v>6</v>
      </c>
      <c r="D17" s="52" t="s">
        <v>245</v>
      </c>
      <c r="E17" s="52" t="s">
        <v>89</v>
      </c>
      <c r="F17" s="52"/>
      <c r="G17" s="92">
        <v>0</v>
      </c>
      <c r="H17" s="92">
        <v>0</v>
      </c>
      <c r="I17" s="92">
        <v>0</v>
      </c>
      <c r="J17" s="194" t="e">
        <f t="shared" si="1"/>
        <v>#DIV/0!</v>
      </c>
      <c r="K17" s="110" t="e">
        <f t="shared" si="0"/>
        <v>#DIV/0!</v>
      </c>
      <c r="M17" s="106">
        <f aca="true" t="shared" si="5" ref="M17:AC17">M19</f>
        <v>1204.8</v>
      </c>
      <c r="N17" s="106">
        <f t="shared" si="5"/>
        <v>1204.8</v>
      </c>
      <c r="O17" s="106">
        <f t="shared" si="5"/>
        <v>1204.8</v>
      </c>
      <c r="P17" s="106">
        <f t="shared" si="5"/>
        <v>1204.8</v>
      </c>
      <c r="Q17" s="106">
        <f t="shared" si="5"/>
        <v>1204.8</v>
      </c>
      <c r="R17" s="106">
        <f t="shared" si="5"/>
        <v>1204.8</v>
      </c>
      <c r="S17" s="106">
        <f t="shared" si="5"/>
        <v>1204.8</v>
      </c>
      <c r="T17" s="106">
        <f t="shared" si="5"/>
        <v>1204.8</v>
      </c>
      <c r="U17" s="106">
        <f t="shared" si="5"/>
        <v>1204.8</v>
      </c>
      <c r="V17" s="106">
        <f t="shared" si="5"/>
        <v>1204.8</v>
      </c>
      <c r="W17" s="106">
        <f t="shared" si="5"/>
        <v>1204.8</v>
      </c>
      <c r="X17" s="106">
        <f t="shared" si="5"/>
        <v>1204.8</v>
      </c>
      <c r="Y17" s="106">
        <f t="shared" si="5"/>
        <v>1204.8</v>
      </c>
      <c r="Z17" s="106">
        <f t="shared" si="5"/>
        <v>1204.8</v>
      </c>
      <c r="AA17" s="106">
        <f t="shared" si="5"/>
        <v>1204.8</v>
      </c>
      <c r="AB17" s="106">
        <f t="shared" si="5"/>
        <v>1204.8</v>
      </c>
      <c r="AC17" s="106">
        <f t="shared" si="5"/>
        <v>1147.63638</v>
      </c>
      <c r="AD17" s="124" t="e">
        <f>AC17/G17*100</f>
        <v>#DIV/0!</v>
      </c>
    </row>
    <row r="18" spans="1:34" ht="48" outlineLevel="4" thickBot="1">
      <c r="A18" s="47" t="s">
        <v>234</v>
      </c>
      <c r="B18" s="51">
        <v>951</v>
      </c>
      <c r="C18" s="52" t="s">
        <v>6</v>
      </c>
      <c r="D18" s="52" t="s">
        <v>245</v>
      </c>
      <c r="E18" s="52" t="s">
        <v>235</v>
      </c>
      <c r="F18" s="52"/>
      <c r="G18" s="92">
        <v>418</v>
      </c>
      <c r="H18" s="92">
        <v>487.87354</v>
      </c>
      <c r="I18" s="92">
        <v>487.874</v>
      </c>
      <c r="J18" s="194">
        <f t="shared" si="1"/>
        <v>116.71626794258374</v>
      </c>
      <c r="K18" s="110">
        <f t="shared" si="0"/>
        <v>100.0000942867285</v>
      </c>
      <c r="M18" s="132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2"/>
      <c r="AD18" s="124"/>
      <c r="AH18" s="184"/>
    </row>
    <row r="19" spans="1:30" ht="47.25" customHeight="1" outlineLevel="5" thickBot="1">
      <c r="A19" s="8" t="s">
        <v>25</v>
      </c>
      <c r="B19" s="15">
        <v>951</v>
      </c>
      <c r="C19" s="9" t="s">
        <v>17</v>
      </c>
      <c r="D19" s="9" t="s">
        <v>242</v>
      </c>
      <c r="E19" s="9" t="s">
        <v>5</v>
      </c>
      <c r="F19" s="9"/>
      <c r="G19" s="134">
        <f aca="true" t="shared" si="6" ref="G19:I20">G20</f>
        <v>4721.9</v>
      </c>
      <c r="H19" s="134">
        <f t="shared" si="6"/>
        <v>4767.25124</v>
      </c>
      <c r="I19" s="134">
        <f t="shared" si="6"/>
        <v>4767.251</v>
      </c>
      <c r="J19" s="194">
        <f t="shared" si="1"/>
        <v>100.96043965352932</v>
      </c>
      <c r="K19" s="110">
        <f t="shared" si="0"/>
        <v>99.99999496565238</v>
      </c>
      <c r="M19" s="135">
        <v>1204.8</v>
      </c>
      <c r="N19" s="96">
        <v>1204.8</v>
      </c>
      <c r="O19" s="96">
        <v>1204.8</v>
      </c>
      <c r="P19" s="96">
        <v>1204.8</v>
      </c>
      <c r="Q19" s="96">
        <v>1204.8</v>
      </c>
      <c r="R19" s="96">
        <v>1204.8</v>
      </c>
      <c r="S19" s="96">
        <v>1204.8</v>
      </c>
      <c r="T19" s="96">
        <v>1204.8</v>
      </c>
      <c r="U19" s="96">
        <v>1204.8</v>
      </c>
      <c r="V19" s="96">
        <v>1204.8</v>
      </c>
      <c r="W19" s="96">
        <v>1204.8</v>
      </c>
      <c r="X19" s="96">
        <v>1204.8</v>
      </c>
      <c r="Y19" s="96">
        <v>1204.8</v>
      </c>
      <c r="Z19" s="96">
        <v>1204.8</v>
      </c>
      <c r="AA19" s="96">
        <v>1204.8</v>
      </c>
      <c r="AB19" s="133">
        <v>1204.8</v>
      </c>
      <c r="AC19" s="136">
        <v>1147.63638</v>
      </c>
      <c r="AD19" s="124">
        <f>AC19/G19*100</f>
        <v>24.304546474935936</v>
      </c>
    </row>
    <row r="20" spans="1:30" ht="32.25" outlineLevel="5" thickBot="1">
      <c r="A20" s="68" t="s">
        <v>131</v>
      </c>
      <c r="B20" s="15">
        <v>951</v>
      </c>
      <c r="C20" s="9" t="s">
        <v>17</v>
      </c>
      <c r="D20" s="9" t="s">
        <v>243</v>
      </c>
      <c r="E20" s="9" t="s">
        <v>5</v>
      </c>
      <c r="F20" s="9"/>
      <c r="G20" s="134">
        <f t="shared" si="6"/>
        <v>4721.9</v>
      </c>
      <c r="H20" s="134">
        <f t="shared" si="6"/>
        <v>4767.25124</v>
      </c>
      <c r="I20" s="134">
        <f t="shared" si="6"/>
        <v>4767.251</v>
      </c>
      <c r="J20" s="194">
        <f t="shared" si="1"/>
        <v>100.96043965352932</v>
      </c>
      <c r="K20" s="110">
        <f t="shared" si="0"/>
        <v>99.99999496565238</v>
      </c>
      <c r="M20" s="132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7"/>
      <c r="AD20" s="124"/>
    </row>
    <row r="21" spans="1:30" ht="32.25" outlineLevel="5" thickBot="1">
      <c r="A21" s="68" t="s">
        <v>132</v>
      </c>
      <c r="B21" s="15">
        <v>951</v>
      </c>
      <c r="C21" s="9" t="s">
        <v>17</v>
      </c>
      <c r="D21" s="9" t="s">
        <v>244</v>
      </c>
      <c r="E21" s="9" t="s">
        <v>5</v>
      </c>
      <c r="F21" s="9"/>
      <c r="G21" s="134">
        <f>G22+G35+G41</f>
        <v>4721.9</v>
      </c>
      <c r="H21" s="134">
        <f>H22+H35+H41</f>
        <v>4767.25124</v>
      </c>
      <c r="I21" s="134">
        <f>I22+I35+I41</f>
        <v>4767.251</v>
      </c>
      <c r="J21" s="194">
        <f t="shared" si="1"/>
        <v>100.96043965352932</v>
      </c>
      <c r="K21" s="110">
        <f t="shared" si="0"/>
        <v>99.99999496565238</v>
      </c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7"/>
      <c r="AD21" s="124"/>
    </row>
    <row r="22" spans="1:30" ht="49.5" customHeight="1" outlineLevel="6" thickBot="1">
      <c r="A22" s="69" t="s">
        <v>194</v>
      </c>
      <c r="B22" s="81">
        <v>951</v>
      </c>
      <c r="C22" s="50" t="s">
        <v>17</v>
      </c>
      <c r="D22" s="50" t="s">
        <v>246</v>
      </c>
      <c r="E22" s="50" t="s">
        <v>5</v>
      </c>
      <c r="F22" s="50"/>
      <c r="G22" s="138">
        <f>G23+G27+G32+G29</f>
        <v>2709.9</v>
      </c>
      <c r="H22" s="138">
        <f>H23+H27+H32+H29</f>
        <v>2623.20801</v>
      </c>
      <c r="I22" s="138">
        <f>I23+I27+I32+I29</f>
        <v>2623.208</v>
      </c>
      <c r="J22" s="194">
        <f t="shared" si="1"/>
        <v>96.80091516292114</v>
      </c>
      <c r="K22" s="110">
        <f t="shared" si="0"/>
        <v>99.9999996187874</v>
      </c>
      <c r="M22" s="128" t="e">
        <f aca="true" t="shared" si="7" ref="M22:AC22">M23</f>
        <v>#REF!</v>
      </c>
      <c r="N22" s="128" t="e">
        <f t="shared" si="7"/>
        <v>#REF!</v>
      </c>
      <c r="O22" s="128" t="e">
        <f t="shared" si="7"/>
        <v>#REF!</v>
      </c>
      <c r="P22" s="128" t="e">
        <f t="shared" si="7"/>
        <v>#REF!</v>
      </c>
      <c r="Q22" s="128" t="e">
        <f t="shared" si="7"/>
        <v>#REF!</v>
      </c>
      <c r="R22" s="128" t="e">
        <f t="shared" si="7"/>
        <v>#REF!</v>
      </c>
      <c r="S22" s="128" t="e">
        <f t="shared" si="7"/>
        <v>#REF!</v>
      </c>
      <c r="T22" s="128" t="e">
        <f t="shared" si="7"/>
        <v>#REF!</v>
      </c>
      <c r="U22" s="128" t="e">
        <f t="shared" si="7"/>
        <v>#REF!</v>
      </c>
      <c r="V22" s="128" t="e">
        <f t="shared" si="7"/>
        <v>#REF!</v>
      </c>
      <c r="W22" s="128" t="e">
        <f t="shared" si="7"/>
        <v>#REF!</v>
      </c>
      <c r="X22" s="128" t="e">
        <f t="shared" si="7"/>
        <v>#REF!</v>
      </c>
      <c r="Y22" s="128" t="e">
        <f t="shared" si="7"/>
        <v>#REF!</v>
      </c>
      <c r="Z22" s="128" t="e">
        <f t="shared" si="7"/>
        <v>#REF!</v>
      </c>
      <c r="AA22" s="128" t="e">
        <f t="shared" si="7"/>
        <v>#REF!</v>
      </c>
      <c r="AB22" s="128" t="e">
        <f t="shared" si="7"/>
        <v>#REF!</v>
      </c>
      <c r="AC22" s="139" t="e">
        <f t="shared" si="7"/>
        <v>#REF!</v>
      </c>
      <c r="AD22" s="124" t="e">
        <f>AC22/G22*100</f>
        <v>#REF!</v>
      </c>
    </row>
    <row r="23" spans="1:30" ht="33" customHeight="1" outlineLevel="6" thickBot="1">
      <c r="A23" s="5" t="s">
        <v>90</v>
      </c>
      <c r="B23" s="17">
        <v>951</v>
      </c>
      <c r="C23" s="6" t="s">
        <v>17</v>
      </c>
      <c r="D23" s="6" t="s">
        <v>246</v>
      </c>
      <c r="E23" s="6" t="s">
        <v>87</v>
      </c>
      <c r="F23" s="6"/>
      <c r="G23" s="140">
        <f>G24+G25+G26</f>
        <v>2604</v>
      </c>
      <c r="H23" s="140">
        <f>H24+H25+H26</f>
        <v>2533.87601</v>
      </c>
      <c r="I23" s="140">
        <f>I24+I25+I26</f>
        <v>2533.876</v>
      </c>
      <c r="J23" s="194">
        <f t="shared" si="1"/>
        <v>97.30706605222736</v>
      </c>
      <c r="K23" s="110">
        <f t="shared" si="0"/>
        <v>99.99999960534771</v>
      </c>
      <c r="M23" s="130" t="e">
        <f>M24+M37+#REF!</f>
        <v>#REF!</v>
      </c>
      <c r="N23" s="130" t="e">
        <f>N24+N37+#REF!</f>
        <v>#REF!</v>
      </c>
      <c r="O23" s="130" t="e">
        <f>O24+O37+#REF!</f>
        <v>#REF!</v>
      </c>
      <c r="P23" s="130" t="e">
        <f>P24+P37+#REF!</f>
        <v>#REF!</v>
      </c>
      <c r="Q23" s="130" t="e">
        <f>Q24+Q37+#REF!</f>
        <v>#REF!</v>
      </c>
      <c r="R23" s="130" t="e">
        <f>R24+R37+#REF!</f>
        <v>#REF!</v>
      </c>
      <c r="S23" s="130" t="e">
        <f>S24+S37+#REF!</f>
        <v>#REF!</v>
      </c>
      <c r="T23" s="130" t="e">
        <f>T24+T37+#REF!</f>
        <v>#REF!</v>
      </c>
      <c r="U23" s="130" t="e">
        <f>U24+U37+#REF!</f>
        <v>#REF!</v>
      </c>
      <c r="V23" s="130" t="e">
        <f>V24+V37+#REF!</f>
        <v>#REF!</v>
      </c>
      <c r="W23" s="130" t="e">
        <f>W24+W37+#REF!</f>
        <v>#REF!</v>
      </c>
      <c r="X23" s="130" t="e">
        <f>X24+X37+#REF!</f>
        <v>#REF!</v>
      </c>
      <c r="Y23" s="130" t="e">
        <f>Y24+Y37+#REF!</f>
        <v>#REF!</v>
      </c>
      <c r="Z23" s="130" t="e">
        <f>Z24+Z37+#REF!</f>
        <v>#REF!</v>
      </c>
      <c r="AA23" s="130" t="e">
        <f>AA24+AA37+#REF!</f>
        <v>#REF!</v>
      </c>
      <c r="AB23" s="130" t="e">
        <f>AB24+AB37+#REF!</f>
        <v>#REF!</v>
      </c>
      <c r="AC23" s="141" t="e">
        <f>AC24+AC37+#REF!</f>
        <v>#REF!</v>
      </c>
      <c r="AD23" s="124" t="e">
        <f>AC23/G23*100</f>
        <v>#REF!</v>
      </c>
    </row>
    <row r="24" spans="1:34" ht="18.75" customHeight="1" outlineLevel="6" thickBot="1">
      <c r="A24" s="47" t="s">
        <v>239</v>
      </c>
      <c r="B24" s="51">
        <v>951</v>
      </c>
      <c r="C24" s="52" t="s">
        <v>17</v>
      </c>
      <c r="D24" s="52" t="s">
        <v>246</v>
      </c>
      <c r="E24" s="52" t="s">
        <v>88</v>
      </c>
      <c r="F24" s="52"/>
      <c r="G24" s="92">
        <v>2000</v>
      </c>
      <c r="H24" s="92">
        <v>1946.62058</v>
      </c>
      <c r="I24" s="92">
        <v>1946.621</v>
      </c>
      <c r="J24" s="194">
        <f t="shared" si="1"/>
        <v>97.33105</v>
      </c>
      <c r="K24" s="110">
        <f t="shared" si="0"/>
        <v>100.00002157585325</v>
      </c>
      <c r="M24" s="106">
        <f aca="true" t="shared" si="8" ref="M24:AC24">M25</f>
        <v>2414.5</v>
      </c>
      <c r="N24" s="106">
        <f t="shared" si="8"/>
        <v>2414.5</v>
      </c>
      <c r="O24" s="106">
        <f t="shared" si="8"/>
        <v>2414.5</v>
      </c>
      <c r="P24" s="106">
        <f t="shared" si="8"/>
        <v>2414.5</v>
      </c>
      <c r="Q24" s="106">
        <f t="shared" si="8"/>
        <v>2414.5</v>
      </c>
      <c r="R24" s="106">
        <f t="shared" si="8"/>
        <v>2414.5</v>
      </c>
      <c r="S24" s="106">
        <f t="shared" si="8"/>
        <v>2414.5</v>
      </c>
      <c r="T24" s="106">
        <f t="shared" si="8"/>
        <v>2414.5</v>
      </c>
      <c r="U24" s="106">
        <f t="shared" si="8"/>
        <v>2414.5</v>
      </c>
      <c r="V24" s="106">
        <f t="shared" si="8"/>
        <v>2414.5</v>
      </c>
      <c r="W24" s="106">
        <f t="shared" si="8"/>
        <v>2414.5</v>
      </c>
      <c r="X24" s="106">
        <f t="shared" si="8"/>
        <v>2414.5</v>
      </c>
      <c r="Y24" s="106">
        <f t="shared" si="8"/>
        <v>2414.5</v>
      </c>
      <c r="Z24" s="106">
        <f t="shared" si="8"/>
        <v>2414.5</v>
      </c>
      <c r="AA24" s="106">
        <f t="shared" si="8"/>
        <v>2414.5</v>
      </c>
      <c r="AB24" s="106">
        <f t="shared" si="8"/>
        <v>2414.5</v>
      </c>
      <c r="AC24" s="106">
        <f t="shared" si="8"/>
        <v>1860.127</v>
      </c>
      <c r="AD24" s="124">
        <f>AC24/G24*100</f>
        <v>93.00635</v>
      </c>
      <c r="AH24" s="184"/>
    </row>
    <row r="25" spans="1:34" ht="36" customHeight="1" outlineLevel="6" thickBot="1">
      <c r="A25" s="47" t="s">
        <v>241</v>
      </c>
      <c r="B25" s="51">
        <v>951</v>
      </c>
      <c r="C25" s="52" t="s">
        <v>17</v>
      </c>
      <c r="D25" s="52" t="s">
        <v>246</v>
      </c>
      <c r="E25" s="52" t="s">
        <v>89</v>
      </c>
      <c r="F25" s="52"/>
      <c r="G25" s="92">
        <v>0</v>
      </c>
      <c r="H25" s="92">
        <v>3</v>
      </c>
      <c r="I25" s="92">
        <v>3</v>
      </c>
      <c r="J25" s="194" t="e">
        <f t="shared" si="1"/>
        <v>#DIV/0!</v>
      </c>
      <c r="K25" s="110">
        <f t="shared" si="0"/>
        <v>100</v>
      </c>
      <c r="M25" s="135">
        <v>2414.5</v>
      </c>
      <c r="N25" s="96">
        <v>2414.5</v>
      </c>
      <c r="O25" s="96">
        <v>2414.5</v>
      </c>
      <c r="P25" s="96">
        <v>2414.5</v>
      </c>
      <c r="Q25" s="96">
        <v>2414.5</v>
      </c>
      <c r="R25" s="96">
        <v>2414.5</v>
      </c>
      <c r="S25" s="96">
        <v>2414.5</v>
      </c>
      <c r="T25" s="96">
        <v>2414.5</v>
      </c>
      <c r="U25" s="96">
        <v>2414.5</v>
      </c>
      <c r="V25" s="96">
        <v>2414.5</v>
      </c>
      <c r="W25" s="96">
        <v>2414.5</v>
      </c>
      <c r="X25" s="96">
        <v>2414.5</v>
      </c>
      <c r="Y25" s="96">
        <v>2414.5</v>
      </c>
      <c r="Z25" s="96">
        <v>2414.5</v>
      </c>
      <c r="AA25" s="96">
        <v>2414.5</v>
      </c>
      <c r="AB25" s="133">
        <v>2414.5</v>
      </c>
      <c r="AC25" s="136">
        <v>1860.127</v>
      </c>
      <c r="AD25" s="124" t="e">
        <f>AC25/G25*100</f>
        <v>#DIV/0!</v>
      </c>
      <c r="AH25" s="184"/>
    </row>
    <row r="26" spans="1:34" ht="48" outlineLevel="6" thickBot="1">
      <c r="A26" s="47" t="s">
        <v>234</v>
      </c>
      <c r="B26" s="51">
        <v>951</v>
      </c>
      <c r="C26" s="52" t="s">
        <v>17</v>
      </c>
      <c r="D26" s="52" t="s">
        <v>246</v>
      </c>
      <c r="E26" s="52" t="s">
        <v>235</v>
      </c>
      <c r="F26" s="52"/>
      <c r="G26" s="92">
        <v>604</v>
      </c>
      <c r="H26" s="92">
        <v>584.25543</v>
      </c>
      <c r="I26" s="92">
        <v>584.255</v>
      </c>
      <c r="J26" s="194">
        <f t="shared" si="1"/>
        <v>96.73096026490066</v>
      </c>
      <c r="K26" s="110">
        <f t="shared" si="0"/>
        <v>99.99992640205329</v>
      </c>
      <c r="M26" s="132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7"/>
      <c r="AD26" s="124"/>
      <c r="AH26" s="184"/>
    </row>
    <row r="27" spans="1:30" ht="32.25" outlineLevel="6" thickBot="1">
      <c r="A27" s="5" t="s">
        <v>96</v>
      </c>
      <c r="B27" s="17">
        <v>951</v>
      </c>
      <c r="C27" s="6" t="s">
        <v>17</v>
      </c>
      <c r="D27" s="6" t="s">
        <v>246</v>
      </c>
      <c r="E27" s="6" t="s">
        <v>91</v>
      </c>
      <c r="F27" s="6"/>
      <c r="G27" s="96">
        <f>G28</f>
        <v>0</v>
      </c>
      <c r="H27" s="96">
        <f>H28</f>
        <v>36.172</v>
      </c>
      <c r="I27" s="96">
        <f>I28</f>
        <v>36.172</v>
      </c>
      <c r="J27" s="194" t="e">
        <f t="shared" si="1"/>
        <v>#DIV/0!</v>
      </c>
      <c r="K27" s="110">
        <f t="shared" si="0"/>
        <v>100</v>
      </c>
      <c r="M27" s="132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7"/>
      <c r="AD27" s="124"/>
    </row>
    <row r="28" spans="1:34" ht="32.25" outlineLevel="6" thickBot="1">
      <c r="A28" s="47" t="s">
        <v>97</v>
      </c>
      <c r="B28" s="51">
        <v>951</v>
      </c>
      <c r="C28" s="52" t="s">
        <v>17</v>
      </c>
      <c r="D28" s="52" t="s">
        <v>246</v>
      </c>
      <c r="E28" s="52" t="s">
        <v>92</v>
      </c>
      <c r="F28" s="52"/>
      <c r="G28" s="92">
        <v>0</v>
      </c>
      <c r="H28" s="92">
        <v>36.172</v>
      </c>
      <c r="I28" s="92">
        <v>36.172</v>
      </c>
      <c r="J28" s="194" t="e">
        <f t="shared" si="1"/>
        <v>#DIV/0!</v>
      </c>
      <c r="K28" s="110">
        <f t="shared" si="0"/>
        <v>100</v>
      </c>
      <c r="M28" s="132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7"/>
      <c r="AD28" s="124"/>
      <c r="AH28" s="184"/>
    </row>
    <row r="29" spans="1:30" ht="16.5" outlineLevel="6" thickBot="1">
      <c r="A29" s="5" t="s">
        <v>304</v>
      </c>
      <c r="B29" s="17">
        <v>951</v>
      </c>
      <c r="C29" s="6" t="s">
        <v>17</v>
      </c>
      <c r="D29" s="6" t="s">
        <v>246</v>
      </c>
      <c r="E29" s="6" t="s">
        <v>305</v>
      </c>
      <c r="F29" s="6"/>
      <c r="G29" s="96">
        <f>G30+G31</f>
        <v>100.9</v>
      </c>
      <c r="H29" s="96">
        <f>H30+H31</f>
        <v>50.5</v>
      </c>
      <c r="I29" s="96">
        <f>I30+I31</f>
        <v>50.5</v>
      </c>
      <c r="J29" s="194">
        <f t="shared" si="1"/>
        <v>50.04955401387512</v>
      </c>
      <c r="K29" s="110">
        <f t="shared" si="0"/>
        <v>100</v>
      </c>
      <c r="M29" s="132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7"/>
      <c r="AD29" s="124"/>
    </row>
    <row r="30" spans="1:34" ht="16.5" outlineLevel="6" thickBot="1">
      <c r="A30" s="47" t="s">
        <v>306</v>
      </c>
      <c r="B30" s="51">
        <v>951</v>
      </c>
      <c r="C30" s="52" t="s">
        <v>17</v>
      </c>
      <c r="D30" s="52" t="s">
        <v>246</v>
      </c>
      <c r="E30" s="52" t="s">
        <v>307</v>
      </c>
      <c r="F30" s="52"/>
      <c r="G30" s="92">
        <v>100.9</v>
      </c>
      <c r="H30" s="92">
        <v>50.5</v>
      </c>
      <c r="I30" s="92">
        <v>50.5</v>
      </c>
      <c r="J30" s="194">
        <f t="shared" si="1"/>
        <v>50.04955401387512</v>
      </c>
      <c r="K30" s="110">
        <f t="shared" si="0"/>
        <v>100</v>
      </c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7"/>
      <c r="AD30" s="124"/>
      <c r="AH30" s="184"/>
    </row>
    <row r="31" spans="1:34" ht="16.5" outlineLevel="6" thickBot="1">
      <c r="A31" s="47" t="s">
        <v>209</v>
      </c>
      <c r="B31" s="51">
        <v>951</v>
      </c>
      <c r="C31" s="52" t="s">
        <v>17</v>
      </c>
      <c r="D31" s="52" t="s">
        <v>246</v>
      </c>
      <c r="E31" s="52" t="s">
        <v>208</v>
      </c>
      <c r="F31" s="52"/>
      <c r="G31" s="92">
        <v>0</v>
      </c>
      <c r="H31" s="92">
        <v>0</v>
      </c>
      <c r="I31" s="92">
        <v>0</v>
      </c>
      <c r="J31" s="194" t="e">
        <f t="shared" si="1"/>
        <v>#DIV/0!</v>
      </c>
      <c r="K31" s="110" t="e">
        <f t="shared" si="0"/>
        <v>#DIV/0!</v>
      </c>
      <c r="M31" s="132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7"/>
      <c r="AD31" s="124"/>
      <c r="AH31" s="186"/>
    </row>
    <row r="32" spans="1:34" ht="16.5" outlineLevel="6" thickBot="1">
      <c r="A32" s="5" t="s">
        <v>98</v>
      </c>
      <c r="B32" s="17">
        <v>951</v>
      </c>
      <c r="C32" s="6" t="s">
        <v>17</v>
      </c>
      <c r="D32" s="6" t="s">
        <v>246</v>
      </c>
      <c r="E32" s="6" t="s">
        <v>93</v>
      </c>
      <c r="F32" s="6"/>
      <c r="G32" s="96">
        <f>G33+G34</f>
        <v>5</v>
      </c>
      <c r="H32" s="96">
        <f>H33+H34</f>
        <v>2.66</v>
      </c>
      <c r="I32" s="96">
        <f>I33+I34</f>
        <v>2.66</v>
      </c>
      <c r="J32" s="194">
        <f t="shared" si="1"/>
        <v>53.2</v>
      </c>
      <c r="K32" s="110">
        <f t="shared" si="0"/>
        <v>100</v>
      </c>
      <c r="M32" s="132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7"/>
      <c r="AD32" s="124"/>
      <c r="AH32" s="186"/>
    </row>
    <row r="33" spans="1:30" ht="32.25" outlineLevel="6" thickBot="1">
      <c r="A33" s="47" t="s">
        <v>99</v>
      </c>
      <c r="B33" s="51">
        <v>951</v>
      </c>
      <c r="C33" s="52" t="s">
        <v>17</v>
      </c>
      <c r="D33" s="52" t="s">
        <v>246</v>
      </c>
      <c r="E33" s="52" t="s">
        <v>94</v>
      </c>
      <c r="F33" s="52"/>
      <c r="G33" s="92">
        <v>0</v>
      </c>
      <c r="H33" s="92">
        <v>0</v>
      </c>
      <c r="I33" s="92">
        <v>0</v>
      </c>
      <c r="J33" s="194" t="e">
        <f t="shared" si="1"/>
        <v>#DIV/0!</v>
      </c>
      <c r="K33" s="110" t="e">
        <f t="shared" si="0"/>
        <v>#DIV/0!</v>
      </c>
      <c r="M33" s="132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7"/>
      <c r="AD33" s="124"/>
    </row>
    <row r="34" spans="1:34" ht="16.5" outlineLevel="6" thickBot="1">
      <c r="A34" s="47" t="s">
        <v>100</v>
      </c>
      <c r="B34" s="51">
        <v>951</v>
      </c>
      <c r="C34" s="52" t="s">
        <v>17</v>
      </c>
      <c r="D34" s="52" t="s">
        <v>246</v>
      </c>
      <c r="E34" s="52" t="s">
        <v>95</v>
      </c>
      <c r="F34" s="52"/>
      <c r="G34" s="92">
        <v>5</v>
      </c>
      <c r="H34" s="92">
        <v>2.66</v>
      </c>
      <c r="I34" s="92">
        <v>2.66</v>
      </c>
      <c r="J34" s="194">
        <f t="shared" si="1"/>
        <v>53.2</v>
      </c>
      <c r="K34" s="110">
        <f t="shared" si="0"/>
        <v>100</v>
      </c>
      <c r="M34" s="132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7"/>
      <c r="AD34" s="124"/>
      <c r="AH34" s="184"/>
    </row>
    <row r="35" spans="1:30" ht="18.75" customHeight="1" outlineLevel="6" thickBot="1">
      <c r="A35" s="53" t="s">
        <v>134</v>
      </c>
      <c r="B35" s="49">
        <v>951</v>
      </c>
      <c r="C35" s="50" t="s">
        <v>17</v>
      </c>
      <c r="D35" s="50" t="s">
        <v>247</v>
      </c>
      <c r="E35" s="50" t="s">
        <v>5</v>
      </c>
      <c r="F35" s="50"/>
      <c r="G35" s="93">
        <f>G36</f>
        <v>2012</v>
      </c>
      <c r="H35" s="93">
        <f>H36</f>
        <v>2144.04323</v>
      </c>
      <c r="I35" s="93">
        <f>I36</f>
        <v>2144.0429999999997</v>
      </c>
      <c r="J35" s="194">
        <f t="shared" si="1"/>
        <v>106.56277335984095</v>
      </c>
      <c r="K35" s="110">
        <f t="shared" si="0"/>
        <v>99.99998927260432</v>
      </c>
      <c r="M35" s="132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7"/>
      <c r="AD35" s="124"/>
    </row>
    <row r="36" spans="1:30" ht="32.25" outlineLevel="6" thickBot="1">
      <c r="A36" s="5" t="s">
        <v>90</v>
      </c>
      <c r="B36" s="17">
        <v>951</v>
      </c>
      <c r="C36" s="6" t="s">
        <v>17</v>
      </c>
      <c r="D36" s="6" t="s">
        <v>247</v>
      </c>
      <c r="E36" s="6" t="s">
        <v>87</v>
      </c>
      <c r="F36" s="6"/>
      <c r="G36" s="96">
        <f>G37+G38+G40+G39</f>
        <v>2012</v>
      </c>
      <c r="H36" s="96">
        <f>H37+H38+H40+H39</f>
        <v>2144.04323</v>
      </c>
      <c r="I36" s="96">
        <f>I37+I38+I40+I39</f>
        <v>2144.0429999999997</v>
      </c>
      <c r="J36" s="194">
        <f t="shared" si="1"/>
        <v>106.56277335984095</v>
      </c>
      <c r="K36" s="110">
        <f t="shared" si="0"/>
        <v>99.99998927260432</v>
      </c>
      <c r="M36" s="132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7"/>
      <c r="AD36" s="124"/>
    </row>
    <row r="37" spans="1:34" ht="18" customHeight="1" outlineLevel="6" thickBot="1">
      <c r="A37" s="47" t="s">
        <v>239</v>
      </c>
      <c r="B37" s="51">
        <v>951</v>
      </c>
      <c r="C37" s="52" t="s">
        <v>17</v>
      </c>
      <c r="D37" s="52" t="s">
        <v>247</v>
      </c>
      <c r="E37" s="52" t="s">
        <v>88</v>
      </c>
      <c r="F37" s="52"/>
      <c r="G37" s="92">
        <v>1400</v>
      </c>
      <c r="H37" s="142">
        <v>1586.30941</v>
      </c>
      <c r="I37" s="142">
        <v>1586.309</v>
      </c>
      <c r="J37" s="194">
        <f t="shared" si="1"/>
        <v>113.3077857142857</v>
      </c>
      <c r="K37" s="110">
        <f t="shared" si="0"/>
        <v>99.99997415384429</v>
      </c>
      <c r="M37" s="106">
        <f aca="true" t="shared" si="9" ref="M37:AC37">M38</f>
        <v>1331.7</v>
      </c>
      <c r="N37" s="106">
        <f t="shared" si="9"/>
        <v>1331.7</v>
      </c>
      <c r="O37" s="106">
        <f t="shared" si="9"/>
        <v>1331.7</v>
      </c>
      <c r="P37" s="106">
        <f t="shared" si="9"/>
        <v>1331.7</v>
      </c>
      <c r="Q37" s="106">
        <f t="shared" si="9"/>
        <v>1331.7</v>
      </c>
      <c r="R37" s="106">
        <f t="shared" si="9"/>
        <v>1331.7</v>
      </c>
      <c r="S37" s="106">
        <f t="shared" si="9"/>
        <v>1331.7</v>
      </c>
      <c r="T37" s="106">
        <f t="shared" si="9"/>
        <v>1331.7</v>
      </c>
      <c r="U37" s="106">
        <f t="shared" si="9"/>
        <v>1331.7</v>
      </c>
      <c r="V37" s="106">
        <f t="shared" si="9"/>
        <v>1331.7</v>
      </c>
      <c r="W37" s="106">
        <f t="shared" si="9"/>
        <v>1331.7</v>
      </c>
      <c r="X37" s="106">
        <f t="shared" si="9"/>
        <v>1331.7</v>
      </c>
      <c r="Y37" s="106">
        <f t="shared" si="9"/>
        <v>1331.7</v>
      </c>
      <c r="Z37" s="106">
        <f t="shared" si="9"/>
        <v>1331.7</v>
      </c>
      <c r="AA37" s="106">
        <f t="shared" si="9"/>
        <v>1331.7</v>
      </c>
      <c r="AB37" s="106">
        <f t="shared" si="9"/>
        <v>1331.7</v>
      </c>
      <c r="AC37" s="143">
        <f t="shared" si="9"/>
        <v>874.3892</v>
      </c>
      <c r="AD37" s="124">
        <f>AC37/G37*100</f>
        <v>62.45637142857142</v>
      </c>
      <c r="AH37" s="184"/>
    </row>
    <row r="38" spans="1:30" ht="34.5" customHeight="1" outlineLevel="6" thickBot="1">
      <c r="A38" s="47" t="s">
        <v>241</v>
      </c>
      <c r="B38" s="51">
        <v>951</v>
      </c>
      <c r="C38" s="52" t="s">
        <v>17</v>
      </c>
      <c r="D38" s="52" t="s">
        <v>247</v>
      </c>
      <c r="E38" s="52" t="s">
        <v>89</v>
      </c>
      <c r="F38" s="52"/>
      <c r="G38" s="92">
        <v>0</v>
      </c>
      <c r="H38" s="92">
        <v>0</v>
      </c>
      <c r="I38" s="92">
        <v>0</v>
      </c>
      <c r="J38" s="194" t="e">
        <f t="shared" si="1"/>
        <v>#DIV/0!</v>
      </c>
      <c r="K38" s="110" t="e">
        <f t="shared" si="0"/>
        <v>#DIV/0!</v>
      </c>
      <c r="M38" s="135">
        <v>1331.7</v>
      </c>
      <c r="N38" s="96">
        <v>1331.7</v>
      </c>
      <c r="O38" s="96">
        <v>1331.7</v>
      </c>
      <c r="P38" s="96">
        <v>1331.7</v>
      </c>
      <c r="Q38" s="96">
        <v>1331.7</v>
      </c>
      <c r="R38" s="96">
        <v>1331.7</v>
      </c>
      <c r="S38" s="96">
        <v>1331.7</v>
      </c>
      <c r="T38" s="96">
        <v>1331.7</v>
      </c>
      <c r="U38" s="96">
        <v>1331.7</v>
      </c>
      <c r="V38" s="96">
        <v>1331.7</v>
      </c>
      <c r="W38" s="96">
        <v>1331.7</v>
      </c>
      <c r="X38" s="96">
        <v>1331.7</v>
      </c>
      <c r="Y38" s="96">
        <v>1331.7</v>
      </c>
      <c r="Z38" s="96">
        <v>1331.7</v>
      </c>
      <c r="AA38" s="96">
        <v>1331.7</v>
      </c>
      <c r="AB38" s="133">
        <v>1331.7</v>
      </c>
      <c r="AC38" s="136">
        <v>874.3892</v>
      </c>
      <c r="AD38" s="124" t="e">
        <f>AC38/G38*100</f>
        <v>#DIV/0!</v>
      </c>
    </row>
    <row r="39" spans="1:34" ht="32.25" outlineLevel="6" thickBot="1">
      <c r="A39" s="47" t="s">
        <v>103</v>
      </c>
      <c r="B39" s="51">
        <v>951</v>
      </c>
      <c r="C39" s="52" t="s">
        <v>17</v>
      </c>
      <c r="D39" s="52" t="s">
        <v>247</v>
      </c>
      <c r="E39" s="52" t="s">
        <v>308</v>
      </c>
      <c r="F39" s="52"/>
      <c r="G39" s="92">
        <v>192</v>
      </c>
      <c r="H39" s="92">
        <v>192</v>
      </c>
      <c r="I39" s="92">
        <v>192</v>
      </c>
      <c r="J39" s="194">
        <f t="shared" si="1"/>
        <v>100</v>
      </c>
      <c r="K39" s="110">
        <f t="shared" si="0"/>
        <v>100</v>
      </c>
      <c r="M39" s="132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7"/>
      <c r="AD39" s="124"/>
      <c r="AH39" s="184"/>
    </row>
    <row r="40" spans="1:34" ht="48" outlineLevel="6" thickBot="1">
      <c r="A40" s="47" t="s">
        <v>234</v>
      </c>
      <c r="B40" s="51">
        <v>951</v>
      </c>
      <c r="C40" s="52" t="s">
        <v>17</v>
      </c>
      <c r="D40" s="52" t="s">
        <v>247</v>
      </c>
      <c r="E40" s="52" t="s">
        <v>235</v>
      </c>
      <c r="F40" s="52"/>
      <c r="G40" s="92">
        <v>420</v>
      </c>
      <c r="H40" s="92">
        <v>365.73382</v>
      </c>
      <c r="I40" s="92">
        <v>365.734</v>
      </c>
      <c r="J40" s="194">
        <f t="shared" si="1"/>
        <v>87.0795238095238</v>
      </c>
      <c r="K40" s="110">
        <f t="shared" si="0"/>
        <v>100.00004921612116</v>
      </c>
      <c r="M40" s="132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7"/>
      <c r="AD40" s="124"/>
      <c r="AH40" s="184"/>
    </row>
    <row r="41" spans="1:30" ht="19.5" customHeight="1" outlineLevel="6" thickBot="1">
      <c r="A41" s="53" t="s">
        <v>136</v>
      </c>
      <c r="B41" s="49">
        <v>951</v>
      </c>
      <c r="C41" s="50" t="s">
        <v>17</v>
      </c>
      <c r="D41" s="50" t="s">
        <v>248</v>
      </c>
      <c r="E41" s="50" t="s">
        <v>5</v>
      </c>
      <c r="F41" s="50"/>
      <c r="G41" s="93">
        <f>G42</f>
        <v>0</v>
      </c>
      <c r="H41" s="93">
        <f>H42</f>
        <v>0</v>
      </c>
      <c r="I41" s="93">
        <f>I42</f>
        <v>0</v>
      </c>
      <c r="J41" s="194" t="e">
        <f t="shared" si="1"/>
        <v>#DIV/0!</v>
      </c>
      <c r="K41" s="110" t="e">
        <f t="shared" si="0"/>
        <v>#DIV/0!</v>
      </c>
      <c r="M41" s="132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2"/>
      <c r="AD41" s="124"/>
    </row>
    <row r="42" spans="1:30" ht="21" customHeight="1" outlineLevel="6" thickBot="1">
      <c r="A42" s="99" t="s">
        <v>106</v>
      </c>
      <c r="B42" s="111">
        <v>951</v>
      </c>
      <c r="C42" s="100" t="s">
        <v>17</v>
      </c>
      <c r="D42" s="100" t="s">
        <v>248</v>
      </c>
      <c r="E42" s="100" t="s">
        <v>210</v>
      </c>
      <c r="F42" s="100"/>
      <c r="G42" s="101">
        <v>0</v>
      </c>
      <c r="H42" s="101">
        <v>0</v>
      </c>
      <c r="I42" s="101">
        <v>0</v>
      </c>
      <c r="J42" s="194" t="e">
        <f t="shared" si="1"/>
        <v>#DIV/0!</v>
      </c>
      <c r="K42" s="110" t="e">
        <f t="shared" si="0"/>
        <v>#DIV/0!</v>
      </c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5"/>
      <c r="AD42" s="144"/>
    </row>
    <row r="43" spans="1:30" ht="51" customHeight="1" outlineLevel="6" thickBot="1">
      <c r="A43" s="8" t="s">
        <v>26</v>
      </c>
      <c r="B43" s="15">
        <v>951</v>
      </c>
      <c r="C43" s="9" t="s">
        <v>7</v>
      </c>
      <c r="D43" s="9" t="s">
        <v>242</v>
      </c>
      <c r="E43" s="9" t="s">
        <v>5</v>
      </c>
      <c r="F43" s="9"/>
      <c r="G43" s="91">
        <f aca="true" t="shared" si="10" ref="G43:I45">G44</f>
        <v>8642.599999999999</v>
      </c>
      <c r="H43" s="91">
        <f t="shared" si="10"/>
        <v>10292.39796</v>
      </c>
      <c r="I43" s="91">
        <f t="shared" si="10"/>
        <v>10087.363</v>
      </c>
      <c r="J43" s="194">
        <f t="shared" si="1"/>
        <v>116.71676347395461</v>
      </c>
      <c r="K43" s="110">
        <f t="shared" si="0"/>
        <v>98.00789902608857</v>
      </c>
      <c r="M43" s="135">
        <v>96</v>
      </c>
      <c r="N43" s="96">
        <v>96</v>
      </c>
      <c r="O43" s="96">
        <v>96</v>
      </c>
      <c r="P43" s="96">
        <v>96</v>
      </c>
      <c r="Q43" s="96">
        <v>96</v>
      </c>
      <c r="R43" s="96">
        <v>96</v>
      </c>
      <c r="S43" s="96">
        <v>96</v>
      </c>
      <c r="T43" s="96">
        <v>96</v>
      </c>
      <c r="U43" s="96">
        <v>96</v>
      </c>
      <c r="V43" s="96">
        <v>96</v>
      </c>
      <c r="W43" s="96">
        <v>96</v>
      </c>
      <c r="X43" s="96">
        <v>96</v>
      </c>
      <c r="Y43" s="96">
        <v>96</v>
      </c>
      <c r="Z43" s="96">
        <v>96</v>
      </c>
      <c r="AA43" s="96">
        <v>96</v>
      </c>
      <c r="AB43" s="133">
        <v>96</v>
      </c>
      <c r="AC43" s="136">
        <v>141</v>
      </c>
      <c r="AD43" s="124">
        <f>AC43/G43*100</f>
        <v>1.6314534977900172</v>
      </c>
    </row>
    <row r="44" spans="1:30" ht="32.25" outlineLevel="6" thickBot="1">
      <c r="A44" s="68" t="s">
        <v>131</v>
      </c>
      <c r="B44" s="15">
        <v>951</v>
      </c>
      <c r="C44" s="9" t="s">
        <v>7</v>
      </c>
      <c r="D44" s="9" t="s">
        <v>243</v>
      </c>
      <c r="E44" s="9" t="s">
        <v>5</v>
      </c>
      <c r="F44" s="9"/>
      <c r="G44" s="91">
        <f t="shared" si="10"/>
        <v>8642.599999999999</v>
      </c>
      <c r="H44" s="91">
        <f t="shared" si="10"/>
        <v>10292.39796</v>
      </c>
      <c r="I44" s="91">
        <f t="shared" si="10"/>
        <v>10087.363</v>
      </c>
      <c r="J44" s="194">
        <f t="shared" si="1"/>
        <v>116.71676347395461</v>
      </c>
      <c r="K44" s="110">
        <f t="shared" si="0"/>
        <v>98.00789902608857</v>
      </c>
      <c r="M44" s="132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7"/>
      <c r="AD44" s="124"/>
    </row>
    <row r="45" spans="1:30" ht="34.5" customHeight="1" outlineLevel="3" thickBot="1">
      <c r="A45" s="68" t="s">
        <v>132</v>
      </c>
      <c r="B45" s="15">
        <v>951</v>
      </c>
      <c r="C45" s="9" t="s">
        <v>7</v>
      </c>
      <c r="D45" s="9" t="s">
        <v>244</v>
      </c>
      <c r="E45" s="9" t="s">
        <v>5</v>
      </c>
      <c r="F45" s="9"/>
      <c r="G45" s="91">
        <f t="shared" si="10"/>
        <v>8642.599999999999</v>
      </c>
      <c r="H45" s="91">
        <f t="shared" si="10"/>
        <v>10292.39796</v>
      </c>
      <c r="I45" s="91">
        <f t="shared" si="10"/>
        <v>10087.363</v>
      </c>
      <c r="J45" s="194">
        <f t="shared" si="1"/>
        <v>116.71676347395461</v>
      </c>
      <c r="K45" s="110">
        <f t="shared" si="0"/>
        <v>98.00789902608857</v>
      </c>
      <c r="M45" s="128">
        <f aca="true" t="shared" si="11" ref="M45:AC47">M46</f>
        <v>8918.7</v>
      </c>
      <c r="N45" s="128">
        <f t="shared" si="11"/>
        <v>8918.7</v>
      </c>
      <c r="O45" s="128">
        <f t="shared" si="11"/>
        <v>8918.7</v>
      </c>
      <c r="P45" s="128">
        <f t="shared" si="11"/>
        <v>8918.7</v>
      </c>
      <c r="Q45" s="128">
        <f t="shared" si="11"/>
        <v>8918.7</v>
      </c>
      <c r="R45" s="128">
        <f t="shared" si="11"/>
        <v>8918.7</v>
      </c>
      <c r="S45" s="128">
        <f t="shared" si="11"/>
        <v>8918.7</v>
      </c>
      <c r="T45" s="128">
        <f t="shared" si="11"/>
        <v>8918.7</v>
      </c>
      <c r="U45" s="128">
        <f t="shared" si="11"/>
        <v>8918.7</v>
      </c>
      <c r="V45" s="128">
        <f t="shared" si="11"/>
        <v>8918.7</v>
      </c>
      <c r="W45" s="128">
        <f t="shared" si="11"/>
        <v>8918.7</v>
      </c>
      <c r="X45" s="128">
        <f t="shared" si="11"/>
        <v>8918.7</v>
      </c>
      <c r="Y45" s="128">
        <f t="shared" si="11"/>
        <v>8918.7</v>
      </c>
      <c r="Z45" s="128">
        <f t="shared" si="11"/>
        <v>8918.7</v>
      </c>
      <c r="AA45" s="128">
        <f t="shared" si="11"/>
        <v>8918.7</v>
      </c>
      <c r="AB45" s="128">
        <f t="shared" si="11"/>
        <v>8918.7</v>
      </c>
      <c r="AC45" s="139">
        <f t="shared" si="11"/>
        <v>5600.44265</v>
      </c>
      <c r="AD45" s="124">
        <f>AC45/G45*100</f>
        <v>64.80043794691413</v>
      </c>
    </row>
    <row r="46" spans="1:30" ht="49.5" customHeight="1" outlineLevel="3" thickBot="1">
      <c r="A46" s="69" t="s">
        <v>194</v>
      </c>
      <c r="B46" s="49">
        <v>951</v>
      </c>
      <c r="C46" s="50" t="s">
        <v>7</v>
      </c>
      <c r="D46" s="50" t="s">
        <v>246</v>
      </c>
      <c r="E46" s="50" t="s">
        <v>5</v>
      </c>
      <c r="F46" s="50"/>
      <c r="G46" s="93">
        <f>G47+G51+G53</f>
        <v>8642.599999999999</v>
      </c>
      <c r="H46" s="93">
        <f>H47+H51+H53</f>
        <v>10292.39796</v>
      </c>
      <c r="I46" s="93">
        <f>I47+I51+I53</f>
        <v>10087.363</v>
      </c>
      <c r="J46" s="194">
        <f t="shared" si="1"/>
        <v>116.71676347395461</v>
      </c>
      <c r="K46" s="110">
        <f t="shared" si="0"/>
        <v>98.00789902608857</v>
      </c>
      <c r="M46" s="130">
        <f t="shared" si="11"/>
        <v>8918.7</v>
      </c>
      <c r="N46" s="130">
        <f t="shared" si="11"/>
        <v>8918.7</v>
      </c>
      <c r="O46" s="130">
        <f t="shared" si="11"/>
        <v>8918.7</v>
      </c>
      <c r="P46" s="130">
        <f t="shared" si="11"/>
        <v>8918.7</v>
      </c>
      <c r="Q46" s="130">
        <f t="shared" si="11"/>
        <v>8918.7</v>
      </c>
      <c r="R46" s="130">
        <f t="shared" si="11"/>
        <v>8918.7</v>
      </c>
      <c r="S46" s="130">
        <f t="shared" si="11"/>
        <v>8918.7</v>
      </c>
      <c r="T46" s="130">
        <f t="shared" si="11"/>
        <v>8918.7</v>
      </c>
      <c r="U46" s="130">
        <f t="shared" si="11"/>
        <v>8918.7</v>
      </c>
      <c r="V46" s="130">
        <f t="shared" si="11"/>
        <v>8918.7</v>
      </c>
      <c r="W46" s="130">
        <f t="shared" si="11"/>
        <v>8918.7</v>
      </c>
      <c r="X46" s="130">
        <f t="shared" si="11"/>
        <v>8918.7</v>
      </c>
      <c r="Y46" s="130">
        <f t="shared" si="11"/>
        <v>8918.7</v>
      </c>
      <c r="Z46" s="130">
        <f t="shared" si="11"/>
        <v>8918.7</v>
      </c>
      <c r="AA46" s="130">
        <f t="shared" si="11"/>
        <v>8918.7</v>
      </c>
      <c r="AB46" s="130">
        <f t="shared" si="11"/>
        <v>8918.7</v>
      </c>
      <c r="AC46" s="141">
        <f t="shared" si="11"/>
        <v>5600.44265</v>
      </c>
      <c r="AD46" s="124">
        <f>AC46/G46*100</f>
        <v>64.80043794691413</v>
      </c>
    </row>
    <row r="47" spans="1:30" ht="32.25" outlineLevel="4" thickBot="1">
      <c r="A47" s="5" t="s">
        <v>90</v>
      </c>
      <c r="B47" s="17">
        <v>951</v>
      </c>
      <c r="C47" s="6" t="s">
        <v>7</v>
      </c>
      <c r="D47" s="6" t="s">
        <v>246</v>
      </c>
      <c r="E47" s="6" t="s">
        <v>87</v>
      </c>
      <c r="F47" s="6"/>
      <c r="G47" s="96">
        <f>G48+G49+G50</f>
        <v>8501.3</v>
      </c>
      <c r="H47" s="96">
        <f>H48+H49+H50</f>
        <v>9903.839960000001</v>
      </c>
      <c r="I47" s="96">
        <f>I48+I49+I50</f>
        <v>9716.582</v>
      </c>
      <c r="J47" s="194">
        <f t="shared" si="1"/>
        <v>114.29524896192349</v>
      </c>
      <c r="K47" s="110">
        <f t="shared" si="0"/>
        <v>98.10923883305561</v>
      </c>
      <c r="M47" s="106">
        <f t="shared" si="11"/>
        <v>8918.7</v>
      </c>
      <c r="N47" s="106">
        <f t="shared" si="11"/>
        <v>8918.7</v>
      </c>
      <c r="O47" s="106">
        <f t="shared" si="11"/>
        <v>8918.7</v>
      </c>
      <c r="P47" s="106">
        <f t="shared" si="11"/>
        <v>8918.7</v>
      </c>
      <c r="Q47" s="106">
        <f t="shared" si="11"/>
        <v>8918.7</v>
      </c>
      <c r="R47" s="106">
        <f t="shared" si="11"/>
        <v>8918.7</v>
      </c>
      <c r="S47" s="106">
        <f t="shared" si="11"/>
        <v>8918.7</v>
      </c>
      <c r="T47" s="106">
        <f t="shared" si="11"/>
        <v>8918.7</v>
      </c>
      <c r="U47" s="106">
        <f t="shared" si="11"/>
        <v>8918.7</v>
      </c>
      <c r="V47" s="106">
        <f t="shared" si="11"/>
        <v>8918.7</v>
      </c>
      <c r="W47" s="106">
        <f t="shared" si="11"/>
        <v>8918.7</v>
      </c>
      <c r="X47" s="106">
        <f t="shared" si="11"/>
        <v>8918.7</v>
      </c>
      <c r="Y47" s="106">
        <f t="shared" si="11"/>
        <v>8918.7</v>
      </c>
      <c r="Z47" s="106">
        <f t="shared" si="11"/>
        <v>8918.7</v>
      </c>
      <c r="AA47" s="106">
        <f t="shared" si="11"/>
        <v>8918.7</v>
      </c>
      <c r="AB47" s="106">
        <f t="shared" si="11"/>
        <v>8918.7</v>
      </c>
      <c r="AC47" s="106">
        <f t="shared" si="11"/>
        <v>5600.44265</v>
      </c>
      <c r="AD47" s="124">
        <f>AC47/G47*100</f>
        <v>65.87748520814463</v>
      </c>
    </row>
    <row r="48" spans="1:34" ht="18" customHeight="1" outlineLevel="5" thickBot="1">
      <c r="A48" s="47" t="s">
        <v>239</v>
      </c>
      <c r="B48" s="51">
        <v>951</v>
      </c>
      <c r="C48" s="52" t="s">
        <v>7</v>
      </c>
      <c r="D48" s="52" t="s">
        <v>246</v>
      </c>
      <c r="E48" s="52" t="s">
        <v>88</v>
      </c>
      <c r="F48" s="52"/>
      <c r="G48" s="92">
        <v>6491.7</v>
      </c>
      <c r="H48" s="92">
        <v>7552.484</v>
      </c>
      <c r="I48" s="92">
        <v>7408.979</v>
      </c>
      <c r="J48" s="194">
        <f t="shared" si="1"/>
        <v>114.13002757367101</v>
      </c>
      <c r="K48" s="110">
        <f t="shared" si="0"/>
        <v>98.09989666975792</v>
      </c>
      <c r="M48" s="135">
        <v>8918.7</v>
      </c>
      <c r="N48" s="96">
        <v>8918.7</v>
      </c>
      <c r="O48" s="96">
        <v>8918.7</v>
      </c>
      <c r="P48" s="96">
        <v>8918.7</v>
      </c>
      <c r="Q48" s="96">
        <v>8918.7</v>
      </c>
      <c r="R48" s="96">
        <v>8918.7</v>
      </c>
      <c r="S48" s="96">
        <v>8918.7</v>
      </c>
      <c r="T48" s="96">
        <v>8918.7</v>
      </c>
      <c r="U48" s="96">
        <v>8918.7</v>
      </c>
      <c r="V48" s="96">
        <v>8918.7</v>
      </c>
      <c r="W48" s="96">
        <v>8918.7</v>
      </c>
      <c r="X48" s="96">
        <v>8918.7</v>
      </c>
      <c r="Y48" s="96">
        <v>8918.7</v>
      </c>
      <c r="Z48" s="96">
        <v>8918.7</v>
      </c>
      <c r="AA48" s="96">
        <v>8918.7</v>
      </c>
      <c r="AB48" s="133">
        <v>8918.7</v>
      </c>
      <c r="AC48" s="136">
        <v>5600.44265</v>
      </c>
      <c r="AD48" s="124">
        <f>AC48/G48*100</f>
        <v>86.27081735138715</v>
      </c>
      <c r="AH48" s="184"/>
    </row>
    <row r="49" spans="1:34" ht="31.5" customHeight="1" outlineLevel="5" thickBot="1">
      <c r="A49" s="47" t="s">
        <v>241</v>
      </c>
      <c r="B49" s="51">
        <v>951</v>
      </c>
      <c r="C49" s="52" t="s">
        <v>7</v>
      </c>
      <c r="D49" s="52" t="s">
        <v>246</v>
      </c>
      <c r="E49" s="52" t="s">
        <v>89</v>
      </c>
      <c r="F49" s="52"/>
      <c r="G49" s="92">
        <v>40</v>
      </c>
      <c r="H49" s="92">
        <f>68.58452+23.87144</f>
        <v>92.45596</v>
      </c>
      <c r="I49" s="92">
        <v>86.756</v>
      </c>
      <c r="J49" s="194">
        <f t="shared" si="1"/>
        <v>216.89</v>
      </c>
      <c r="K49" s="110">
        <f t="shared" si="0"/>
        <v>93.83494584881277</v>
      </c>
      <c r="M49" s="132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7"/>
      <c r="AD49" s="124"/>
      <c r="AH49" s="184"/>
    </row>
    <row r="50" spans="1:34" ht="48" outlineLevel="5" thickBot="1">
      <c r="A50" s="47" t="s">
        <v>234</v>
      </c>
      <c r="B50" s="51">
        <v>951</v>
      </c>
      <c r="C50" s="52" t="s">
        <v>7</v>
      </c>
      <c r="D50" s="52" t="s">
        <v>246</v>
      </c>
      <c r="E50" s="52" t="s">
        <v>235</v>
      </c>
      <c r="F50" s="52"/>
      <c r="G50" s="92">
        <v>1969.6</v>
      </c>
      <c r="H50" s="92">
        <v>2258.9</v>
      </c>
      <c r="I50" s="92">
        <v>2220.847</v>
      </c>
      <c r="J50" s="194">
        <f t="shared" si="1"/>
        <v>112.756244922827</v>
      </c>
      <c r="K50" s="110">
        <f t="shared" si="0"/>
        <v>98.3154190092523</v>
      </c>
      <c r="M50" s="132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7"/>
      <c r="AD50" s="124"/>
      <c r="AH50" s="184"/>
    </row>
    <row r="51" spans="1:30" ht="32.25" outlineLevel="5" thickBot="1">
      <c r="A51" s="5" t="s">
        <v>96</v>
      </c>
      <c r="B51" s="17">
        <v>951</v>
      </c>
      <c r="C51" s="6" t="s">
        <v>7</v>
      </c>
      <c r="D51" s="6" t="s">
        <v>246</v>
      </c>
      <c r="E51" s="6" t="s">
        <v>91</v>
      </c>
      <c r="F51" s="6"/>
      <c r="G51" s="96">
        <f>G52</f>
        <v>0</v>
      </c>
      <c r="H51" s="96">
        <f>H52</f>
        <v>7.472</v>
      </c>
      <c r="I51" s="96">
        <f>I52</f>
        <v>7.472</v>
      </c>
      <c r="J51" s="194" t="e">
        <f t="shared" si="1"/>
        <v>#DIV/0!</v>
      </c>
      <c r="K51" s="110">
        <f t="shared" si="0"/>
        <v>100</v>
      </c>
      <c r="M51" s="132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7"/>
      <c r="AD51" s="124"/>
    </row>
    <row r="52" spans="1:34" ht="32.25" outlineLevel="5" thickBot="1">
      <c r="A52" s="47" t="s">
        <v>97</v>
      </c>
      <c r="B52" s="51">
        <v>951</v>
      </c>
      <c r="C52" s="52" t="s">
        <v>7</v>
      </c>
      <c r="D52" s="52" t="s">
        <v>246</v>
      </c>
      <c r="E52" s="52" t="s">
        <v>92</v>
      </c>
      <c r="F52" s="52"/>
      <c r="G52" s="92">
        <v>0</v>
      </c>
      <c r="H52" s="92">
        <v>7.472</v>
      </c>
      <c r="I52" s="92">
        <v>7.472</v>
      </c>
      <c r="J52" s="194" t="e">
        <f t="shared" si="1"/>
        <v>#DIV/0!</v>
      </c>
      <c r="K52" s="110">
        <f t="shared" si="0"/>
        <v>100</v>
      </c>
      <c r="M52" s="132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7"/>
      <c r="AD52" s="124"/>
      <c r="AH52" s="184"/>
    </row>
    <row r="53" spans="1:30" ht="16.5" outlineLevel="5" thickBot="1">
      <c r="A53" s="5" t="s">
        <v>98</v>
      </c>
      <c r="B53" s="17">
        <v>951</v>
      </c>
      <c r="C53" s="6" t="s">
        <v>7</v>
      </c>
      <c r="D53" s="6" t="s">
        <v>246</v>
      </c>
      <c r="E53" s="6" t="s">
        <v>93</v>
      </c>
      <c r="F53" s="6"/>
      <c r="G53" s="96">
        <f>G54+G55+G56</f>
        <v>141.3</v>
      </c>
      <c r="H53" s="96">
        <f>H54+H55+H56</f>
        <v>381.086</v>
      </c>
      <c r="I53" s="96">
        <f>I54+I55+I56</f>
        <v>363.30899999999997</v>
      </c>
      <c r="J53" s="194">
        <f t="shared" si="1"/>
        <v>257.1188959660297</v>
      </c>
      <c r="K53" s="110">
        <f t="shared" si="0"/>
        <v>95.33517368782898</v>
      </c>
      <c r="M53" s="132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7"/>
      <c r="AD53" s="124"/>
    </row>
    <row r="54" spans="1:30" ht="32.25" outlineLevel="5" thickBot="1">
      <c r="A54" s="47" t="s">
        <v>99</v>
      </c>
      <c r="B54" s="51">
        <v>951</v>
      </c>
      <c r="C54" s="52" t="s">
        <v>7</v>
      </c>
      <c r="D54" s="52" t="s">
        <v>246</v>
      </c>
      <c r="E54" s="52" t="s">
        <v>94</v>
      </c>
      <c r="F54" s="52"/>
      <c r="G54" s="92">
        <v>7</v>
      </c>
      <c r="H54" s="92">
        <v>0</v>
      </c>
      <c r="I54" s="92">
        <v>0</v>
      </c>
      <c r="J54" s="194">
        <f t="shared" si="1"/>
        <v>0</v>
      </c>
      <c r="K54" s="110" t="e">
        <f t="shared" si="0"/>
        <v>#DIV/0!</v>
      </c>
      <c r="M54" s="132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7"/>
      <c r="AD54" s="124"/>
    </row>
    <row r="55" spans="1:34" ht="16.5" outlineLevel="5" thickBot="1">
      <c r="A55" s="47" t="s">
        <v>100</v>
      </c>
      <c r="B55" s="51">
        <v>951</v>
      </c>
      <c r="C55" s="52" t="s">
        <v>7</v>
      </c>
      <c r="D55" s="52" t="s">
        <v>246</v>
      </c>
      <c r="E55" s="52" t="s">
        <v>95</v>
      </c>
      <c r="F55" s="52"/>
      <c r="G55" s="92">
        <v>40</v>
      </c>
      <c r="H55" s="92">
        <v>290.266</v>
      </c>
      <c r="I55" s="92">
        <v>274.76</v>
      </c>
      <c r="J55" s="194">
        <f t="shared" si="1"/>
        <v>686.9</v>
      </c>
      <c r="K55" s="110">
        <f t="shared" si="0"/>
        <v>94.65800334865261</v>
      </c>
      <c r="M55" s="132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7"/>
      <c r="AD55" s="124"/>
      <c r="AH55" s="184"/>
    </row>
    <row r="56" spans="1:34" ht="16.5" outlineLevel="5" thickBot="1">
      <c r="A56" s="99" t="s">
        <v>309</v>
      </c>
      <c r="B56" s="51">
        <v>951</v>
      </c>
      <c r="C56" s="52" t="s">
        <v>7</v>
      </c>
      <c r="D56" s="52" t="s">
        <v>246</v>
      </c>
      <c r="E56" s="52" t="s">
        <v>310</v>
      </c>
      <c r="F56" s="52"/>
      <c r="G56" s="92">
        <v>94.3</v>
      </c>
      <c r="H56" s="92">
        <v>90.82</v>
      </c>
      <c r="I56" s="92">
        <v>88.549</v>
      </c>
      <c r="J56" s="194">
        <f t="shared" si="1"/>
        <v>93.9013785790032</v>
      </c>
      <c r="K56" s="110">
        <f t="shared" si="0"/>
        <v>97.49944946047128</v>
      </c>
      <c r="M56" s="132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7"/>
      <c r="AD56" s="124"/>
      <c r="AH56" s="184"/>
    </row>
    <row r="57" spans="1:30" ht="16.5" outlineLevel="5" thickBot="1">
      <c r="A57" s="8" t="s">
        <v>190</v>
      </c>
      <c r="B57" s="15">
        <v>951</v>
      </c>
      <c r="C57" s="9" t="s">
        <v>192</v>
      </c>
      <c r="D57" s="9" t="s">
        <v>242</v>
      </c>
      <c r="E57" s="9" t="s">
        <v>5</v>
      </c>
      <c r="F57" s="9"/>
      <c r="G57" s="91">
        <f aca="true" t="shared" si="12" ref="G57:I61">G58</f>
        <v>28.025</v>
      </c>
      <c r="H57" s="91">
        <f t="shared" si="12"/>
        <v>28.025</v>
      </c>
      <c r="I57" s="91">
        <f t="shared" si="12"/>
        <v>2.628</v>
      </c>
      <c r="J57" s="194">
        <f t="shared" si="1"/>
        <v>9.377341659232828</v>
      </c>
      <c r="K57" s="110">
        <f t="shared" si="0"/>
        <v>9.377341659232828</v>
      </c>
      <c r="M57" s="132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7"/>
      <c r="AD57" s="124"/>
    </row>
    <row r="58" spans="1:30" ht="32.25" outlineLevel="5" thickBot="1">
      <c r="A58" s="68" t="s">
        <v>131</v>
      </c>
      <c r="B58" s="15">
        <v>951</v>
      </c>
      <c r="C58" s="9" t="s">
        <v>192</v>
      </c>
      <c r="D58" s="9" t="s">
        <v>243</v>
      </c>
      <c r="E58" s="9" t="s">
        <v>5</v>
      </c>
      <c r="F58" s="9"/>
      <c r="G58" s="91">
        <f t="shared" si="12"/>
        <v>28.025</v>
      </c>
      <c r="H58" s="91">
        <f t="shared" si="12"/>
        <v>28.025</v>
      </c>
      <c r="I58" s="91">
        <f t="shared" si="12"/>
        <v>2.628</v>
      </c>
      <c r="J58" s="194">
        <f t="shared" si="1"/>
        <v>9.377341659232828</v>
      </c>
      <c r="K58" s="110">
        <f t="shared" si="0"/>
        <v>9.377341659232828</v>
      </c>
      <c r="M58" s="132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7"/>
      <c r="AD58" s="124"/>
    </row>
    <row r="59" spans="1:30" ht="32.25" outlineLevel="5" thickBot="1">
      <c r="A59" s="68" t="s">
        <v>132</v>
      </c>
      <c r="B59" s="15">
        <v>951</v>
      </c>
      <c r="C59" s="9" t="s">
        <v>192</v>
      </c>
      <c r="D59" s="9" t="s">
        <v>244</v>
      </c>
      <c r="E59" s="9" t="s">
        <v>5</v>
      </c>
      <c r="F59" s="9"/>
      <c r="G59" s="91">
        <f t="shared" si="12"/>
        <v>28.025</v>
      </c>
      <c r="H59" s="91">
        <f t="shared" si="12"/>
        <v>28.025</v>
      </c>
      <c r="I59" s="91">
        <f t="shared" si="12"/>
        <v>2.628</v>
      </c>
      <c r="J59" s="194">
        <f t="shared" si="1"/>
        <v>9.377341659232828</v>
      </c>
      <c r="K59" s="110">
        <f t="shared" si="0"/>
        <v>9.377341659232828</v>
      </c>
      <c r="M59" s="132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7"/>
      <c r="AD59" s="124"/>
    </row>
    <row r="60" spans="1:30" ht="32.25" outlineLevel="5" thickBot="1">
      <c r="A60" s="53" t="s">
        <v>191</v>
      </c>
      <c r="B60" s="49">
        <v>951</v>
      </c>
      <c r="C60" s="50" t="s">
        <v>192</v>
      </c>
      <c r="D60" s="50" t="s">
        <v>249</v>
      </c>
      <c r="E60" s="50" t="s">
        <v>5</v>
      </c>
      <c r="F60" s="50"/>
      <c r="G60" s="93">
        <f t="shared" si="12"/>
        <v>28.025</v>
      </c>
      <c r="H60" s="93">
        <f t="shared" si="12"/>
        <v>28.025</v>
      </c>
      <c r="I60" s="93">
        <f t="shared" si="12"/>
        <v>2.628</v>
      </c>
      <c r="J60" s="194">
        <f t="shared" si="1"/>
        <v>9.377341659232828</v>
      </c>
      <c r="K60" s="110">
        <f t="shared" si="0"/>
        <v>9.377341659232828</v>
      </c>
      <c r="M60" s="132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7"/>
      <c r="AD60" s="124"/>
    </row>
    <row r="61" spans="1:30" ht="19.5" customHeight="1" outlineLevel="5" thickBot="1">
      <c r="A61" s="5" t="s">
        <v>96</v>
      </c>
      <c r="B61" s="17">
        <v>951</v>
      </c>
      <c r="C61" s="6" t="s">
        <v>192</v>
      </c>
      <c r="D61" s="6" t="s">
        <v>249</v>
      </c>
      <c r="E61" s="6" t="s">
        <v>91</v>
      </c>
      <c r="F61" s="6"/>
      <c r="G61" s="96">
        <f t="shared" si="12"/>
        <v>28.025</v>
      </c>
      <c r="H61" s="96">
        <f t="shared" si="12"/>
        <v>28.025</v>
      </c>
      <c r="I61" s="96">
        <f t="shared" si="12"/>
        <v>2.628</v>
      </c>
      <c r="J61" s="194">
        <f t="shared" si="1"/>
        <v>9.377341659232828</v>
      </c>
      <c r="K61" s="110">
        <f t="shared" si="0"/>
        <v>9.377341659232828</v>
      </c>
      <c r="M61" s="132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7"/>
      <c r="AD61" s="124"/>
    </row>
    <row r="62" spans="1:34" ht="32.25" outlineLevel="5" thickBot="1">
      <c r="A62" s="47" t="s">
        <v>97</v>
      </c>
      <c r="B62" s="51">
        <v>951</v>
      </c>
      <c r="C62" s="52" t="s">
        <v>192</v>
      </c>
      <c r="D62" s="52" t="s">
        <v>249</v>
      </c>
      <c r="E62" s="52" t="s">
        <v>92</v>
      </c>
      <c r="F62" s="52"/>
      <c r="G62" s="92">
        <v>28.025</v>
      </c>
      <c r="H62" s="92">
        <v>28.025</v>
      </c>
      <c r="I62" s="92">
        <v>2.628</v>
      </c>
      <c r="J62" s="194">
        <f t="shared" si="1"/>
        <v>9.377341659232828</v>
      </c>
      <c r="K62" s="110">
        <f t="shared" si="0"/>
        <v>9.377341659232828</v>
      </c>
      <c r="M62" s="132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7"/>
      <c r="AD62" s="124"/>
      <c r="AH62" s="184"/>
    </row>
    <row r="63" spans="1:30" ht="48" outlineLevel="5" thickBot="1">
      <c r="A63" s="8" t="s">
        <v>27</v>
      </c>
      <c r="B63" s="15">
        <v>951</v>
      </c>
      <c r="C63" s="9" t="s">
        <v>8</v>
      </c>
      <c r="D63" s="9" t="s">
        <v>242</v>
      </c>
      <c r="E63" s="9" t="s">
        <v>5</v>
      </c>
      <c r="F63" s="9"/>
      <c r="G63" s="91">
        <f aca="true" t="shared" si="13" ref="G63:I65">G64</f>
        <v>6512.6</v>
      </c>
      <c r="H63" s="91">
        <f t="shared" si="13"/>
        <v>7136.5534</v>
      </c>
      <c r="I63" s="91">
        <f t="shared" si="13"/>
        <v>7105.798999999999</v>
      </c>
      <c r="J63" s="194">
        <f t="shared" si="1"/>
        <v>109.10848201946992</v>
      </c>
      <c r="K63" s="110">
        <f t="shared" si="0"/>
        <v>99.569058083416</v>
      </c>
      <c r="M63" s="132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7"/>
      <c r="AD63" s="124"/>
    </row>
    <row r="64" spans="1:30" ht="34.5" customHeight="1" outlineLevel="3" thickBot="1">
      <c r="A64" s="68" t="s">
        <v>131</v>
      </c>
      <c r="B64" s="15">
        <v>951</v>
      </c>
      <c r="C64" s="9" t="s">
        <v>8</v>
      </c>
      <c r="D64" s="9" t="s">
        <v>243</v>
      </c>
      <c r="E64" s="9" t="s">
        <v>5</v>
      </c>
      <c r="F64" s="9"/>
      <c r="G64" s="91">
        <f t="shared" si="13"/>
        <v>6512.6</v>
      </c>
      <c r="H64" s="91">
        <f t="shared" si="13"/>
        <v>7136.5534</v>
      </c>
      <c r="I64" s="91">
        <f t="shared" si="13"/>
        <v>7105.798999999999</v>
      </c>
      <c r="J64" s="194">
        <f t="shared" si="1"/>
        <v>109.10848201946992</v>
      </c>
      <c r="K64" s="110">
        <f t="shared" si="0"/>
        <v>99.569058083416</v>
      </c>
      <c r="M64" s="128">
        <f aca="true" t="shared" si="14" ref="M64:AC66">M65</f>
        <v>3284.2</v>
      </c>
      <c r="N64" s="128">
        <f t="shared" si="14"/>
        <v>3284.2</v>
      </c>
      <c r="O64" s="128">
        <f t="shared" si="14"/>
        <v>3284.2</v>
      </c>
      <c r="P64" s="128">
        <f t="shared" si="14"/>
        <v>3284.2</v>
      </c>
      <c r="Q64" s="128">
        <f t="shared" si="14"/>
        <v>3284.2</v>
      </c>
      <c r="R64" s="128">
        <f t="shared" si="14"/>
        <v>3284.2</v>
      </c>
      <c r="S64" s="128">
        <f t="shared" si="14"/>
        <v>3284.2</v>
      </c>
      <c r="T64" s="128">
        <f t="shared" si="14"/>
        <v>3284.2</v>
      </c>
      <c r="U64" s="128">
        <f t="shared" si="14"/>
        <v>3284.2</v>
      </c>
      <c r="V64" s="128">
        <f t="shared" si="14"/>
        <v>3284.2</v>
      </c>
      <c r="W64" s="128">
        <f t="shared" si="14"/>
        <v>3284.2</v>
      </c>
      <c r="X64" s="128">
        <f t="shared" si="14"/>
        <v>3284.2</v>
      </c>
      <c r="Y64" s="128">
        <f t="shared" si="14"/>
        <v>3284.2</v>
      </c>
      <c r="Z64" s="128">
        <f t="shared" si="14"/>
        <v>3284.2</v>
      </c>
      <c r="AA64" s="128">
        <f t="shared" si="14"/>
        <v>3284.2</v>
      </c>
      <c r="AB64" s="128">
        <f t="shared" si="14"/>
        <v>3284.2</v>
      </c>
      <c r="AC64" s="139">
        <f t="shared" si="14"/>
        <v>2834.80374</v>
      </c>
      <c r="AD64" s="124">
        <f>AC64/G64*100</f>
        <v>43.527987900377724</v>
      </c>
    </row>
    <row r="65" spans="1:30" ht="32.25" outlineLevel="3" thickBot="1">
      <c r="A65" s="68" t="s">
        <v>132</v>
      </c>
      <c r="B65" s="15">
        <v>951</v>
      </c>
      <c r="C65" s="9" t="s">
        <v>8</v>
      </c>
      <c r="D65" s="9" t="s">
        <v>244</v>
      </c>
      <c r="E65" s="9" t="s">
        <v>5</v>
      </c>
      <c r="F65" s="9"/>
      <c r="G65" s="91">
        <f t="shared" si="13"/>
        <v>6512.6</v>
      </c>
      <c r="H65" s="91">
        <f t="shared" si="13"/>
        <v>7136.5534</v>
      </c>
      <c r="I65" s="91">
        <f t="shared" si="13"/>
        <v>7105.798999999999</v>
      </c>
      <c r="J65" s="194">
        <f t="shared" si="1"/>
        <v>109.10848201946992</v>
      </c>
      <c r="K65" s="110">
        <f t="shared" si="0"/>
        <v>99.569058083416</v>
      </c>
      <c r="M65" s="128">
        <f t="shared" si="14"/>
        <v>3284.2</v>
      </c>
      <c r="N65" s="128">
        <f t="shared" si="14"/>
        <v>3284.2</v>
      </c>
      <c r="O65" s="128">
        <f t="shared" si="14"/>
        <v>3284.2</v>
      </c>
      <c r="P65" s="128">
        <f t="shared" si="14"/>
        <v>3284.2</v>
      </c>
      <c r="Q65" s="128">
        <f t="shared" si="14"/>
        <v>3284.2</v>
      </c>
      <c r="R65" s="128">
        <f t="shared" si="14"/>
        <v>3284.2</v>
      </c>
      <c r="S65" s="128">
        <f t="shared" si="14"/>
        <v>3284.2</v>
      </c>
      <c r="T65" s="128">
        <f t="shared" si="14"/>
        <v>3284.2</v>
      </c>
      <c r="U65" s="128">
        <f t="shared" si="14"/>
        <v>3284.2</v>
      </c>
      <c r="V65" s="128">
        <f t="shared" si="14"/>
        <v>3284.2</v>
      </c>
      <c r="W65" s="128">
        <f t="shared" si="14"/>
        <v>3284.2</v>
      </c>
      <c r="X65" s="128">
        <f t="shared" si="14"/>
        <v>3284.2</v>
      </c>
      <c r="Y65" s="128">
        <f t="shared" si="14"/>
        <v>3284.2</v>
      </c>
      <c r="Z65" s="128">
        <f t="shared" si="14"/>
        <v>3284.2</v>
      </c>
      <c r="AA65" s="128">
        <f t="shared" si="14"/>
        <v>3284.2</v>
      </c>
      <c r="AB65" s="128">
        <f t="shared" si="14"/>
        <v>3284.2</v>
      </c>
      <c r="AC65" s="139">
        <f t="shared" si="14"/>
        <v>2834.80374</v>
      </c>
      <c r="AD65" s="124">
        <f>AC65/G65*100</f>
        <v>43.527987900377724</v>
      </c>
    </row>
    <row r="66" spans="1:30" ht="48" outlineLevel="4" thickBot="1">
      <c r="A66" s="69" t="s">
        <v>194</v>
      </c>
      <c r="B66" s="49">
        <v>951</v>
      </c>
      <c r="C66" s="50" t="s">
        <v>8</v>
      </c>
      <c r="D66" s="50" t="s">
        <v>246</v>
      </c>
      <c r="E66" s="50" t="s">
        <v>5</v>
      </c>
      <c r="F66" s="50"/>
      <c r="G66" s="93">
        <f>G67+G71</f>
        <v>6512.6</v>
      </c>
      <c r="H66" s="93">
        <f>H67+H71</f>
        <v>7136.5534</v>
      </c>
      <c r="I66" s="93">
        <f>I67+I71</f>
        <v>7105.798999999999</v>
      </c>
      <c r="J66" s="194">
        <f t="shared" si="1"/>
        <v>109.10848201946992</v>
      </c>
      <c r="K66" s="110">
        <f t="shared" si="0"/>
        <v>99.569058083416</v>
      </c>
      <c r="M66" s="106">
        <f t="shared" si="14"/>
        <v>3284.2</v>
      </c>
      <c r="N66" s="106">
        <f t="shared" si="14"/>
        <v>3284.2</v>
      </c>
      <c r="O66" s="106">
        <f t="shared" si="14"/>
        <v>3284.2</v>
      </c>
      <c r="P66" s="106">
        <f t="shared" si="14"/>
        <v>3284.2</v>
      </c>
      <c r="Q66" s="106">
        <f t="shared" si="14"/>
        <v>3284.2</v>
      </c>
      <c r="R66" s="106">
        <f t="shared" si="14"/>
        <v>3284.2</v>
      </c>
      <c r="S66" s="106">
        <f t="shared" si="14"/>
        <v>3284.2</v>
      </c>
      <c r="T66" s="106">
        <f t="shared" si="14"/>
        <v>3284.2</v>
      </c>
      <c r="U66" s="106">
        <f t="shared" si="14"/>
        <v>3284.2</v>
      </c>
      <c r="V66" s="106">
        <f t="shared" si="14"/>
        <v>3284.2</v>
      </c>
      <c r="W66" s="106">
        <f t="shared" si="14"/>
        <v>3284.2</v>
      </c>
      <c r="X66" s="106">
        <f t="shared" si="14"/>
        <v>3284.2</v>
      </c>
      <c r="Y66" s="106">
        <f t="shared" si="14"/>
        <v>3284.2</v>
      </c>
      <c r="Z66" s="106">
        <f t="shared" si="14"/>
        <v>3284.2</v>
      </c>
      <c r="AA66" s="106">
        <f t="shared" si="14"/>
        <v>3284.2</v>
      </c>
      <c r="AB66" s="106">
        <f t="shared" si="14"/>
        <v>3284.2</v>
      </c>
      <c r="AC66" s="106">
        <f t="shared" si="14"/>
        <v>2834.80374</v>
      </c>
      <c r="AD66" s="124">
        <f>AC66/G66*100</f>
        <v>43.527987900377724</v>
      </c>
    </row>
    <row r="67" spans="1:30" ht="32.25" outlineLevel="5" thickBot="1">
      <c r="A67" s="5" t="s">
        <v>90</v>
      </c>
      <c r="B67" s="17">
        <v>951</v>
      </c>
      <c r="C67" s="6" t="s">
        <v>8</v>
      </c>
      <c r="D67" s="6" t="s">
        <v>246</v>
      </c>
      <c r="E67" s="6" t="s">
        <v>87</v>
      </c>
      <c r="F67" s="6"/>
      <c r="G67" s="96">
        <f>G68+G69+G70</f>
        <v>6512.6</v>
      </c>
      <c r="H67" s="96">
        <f>H68+H69+H70</f>
        <v>7136.5534</v>
      </c>
      <c r="I67" s="96">
        <f>I68+I69+I70</f>
        <v>7105.798999999999</v>
      </c>
      <c r="J67" s="194">
        <f t="shared" si="1"/>
        <v>109.10848201946992</v>
      </c>
      <c r="K67" s="110">
        <f t="shared" si="0"/>
        <v>99.569058083416</v>
      </c>
      <c r="M67" s="135">
        <v>3284.2</v>
      </c>
      <c r="N67" s="96">
        <v>3284.2</v>
      </c>
      <c r="O67" s="96">
        <v>3284.2</v>
      </c>
      <c r="P67" s="96">
        <v>3284.2</v>
      </c>
      <c r="Q67" s="96">
        <v>3284.2</v>
      </c>
      <c r="R67" s="96">
        <v>3284.2</v>
      </c>
      <c r="S67" s="96">
        <v>3284.2</v>
      </c>
      <c r="T67" s="96">
        <v>3284.2</v>
      </c>
      <c r="U67" s="96">
        <v>3284.2</v>
      </c>
      <c r="V67" s="96">
        <v>3284.2</v>
      </c>
      <c r="W67" s="96">
        <v>3284.2</v>
      </c>
      <c r="X67" s="96">
        <v>3284.2</v>
      </c>
      <c r="Y67" s="96">
        <v>3284.2</v>
      </c>
      <c r="Z67" s="96">
        <v>3284.2</v>
      </c>
      <c r="AA67" s="96">
        <v>3284.2</v>
      </c>
      <c r="AB67" s="133">
        <v>3284.2</v>
      </c>
      <c r="AC67" s="136">
        <v>2834.80374</v>
      </c>
      <c r="AD67" s="124">
        <f>AC67/G67*100</f>
        <v>43.527987900377724</v>
      </c>
    </row>
    <row r="68" spans="1:34" ht="19.5" customHeight="1" outlineLevel="5" thickBot="1">
      <c r="A68" s="47" t="s">
        <v>239</v>
      </c>
      <c r="B68" s="51">
        <v>951</v>
      </c>
      <c r="C68" s="52" t="s">
        <v>8</v>
      </c>
      <c r="D68" s="52" t="s">
        <v>246</v>
      </c>
      <c r="E68" s="52" t="s">
        <v>88</v>
      </c>
      <c r="F68" s="52"/>
      <c r="G68" s="92">
        <v>4986.2</v>
      </c>
      <c r="H68" s="92">
        <v>5492.063</v>
      </c>
      <c r="I68" s="92">
        <v>5470.422</v>
      </c>
      <c r="J68" s="194">
        <f t="shared" si="1"/>
        <v>109.71124303076492</v>
      </c>
      <c r="K68" s="110">
        <f t="shared" si="0"/>
        <v>99.60595863521594</v>
      </c>
      <c r="M68" s="132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7"/>
      <c r="AD68" s="124"/>
      <c r="AH68" s="184"/>
    </row>
    <row r="69" spans="1:34" ht="31.5" customHeight="1" outlineLevel="5" thickBot="1">
      <c r="A69" s="47" t="s">
        <v>241</v>
      </c>
      <c r="B69" s="51">
        <v>951</v>
      </c>
      <c r="C69" s="52" t="s">
        <v>8</v>
      </c>
      <c r="D69" s="52" t="s">
        <v>246</v>
      </c>
      <c r="E69" s="52" t="s">
        <v>89</v>
      </c>
      <c r="F69" s="52"/>
      <c r="G69" s="92">
        <v>16</v>
      </c>
      <c r="H69" s="92">
        <v>1.4904</v>
      </c>
      <c r="I69" s="92">
        <v>1.49</v>
      </c>
      <c r="J69" s="194">
        <f t="shared" si="1"/>
        <v>9.3125</v>
      </c>
      <c r="K69" s="110">
        <f t="shared" si="0"/>
        <v>99.97316156736447</v>
      </c>
      <c r="M69" s="132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7"/>
      <c r="AD69" s="124"/>
      <c r="AH69" s="184"/>
    </row>
    <row r="70" spans="1:34" ht="48" outlineLevel="5" thickBot="1">
      <c r="A70" s="47" t="s">
        <v>234</v>
      </c>
      <c r="B70" s="51">
        <v>951</v>
      </c>
      <c r="C70" s="52" t="s">
        <v>8</v>
      </c>
      <c r="D70" s="52" t="s">
        <v>246</v>
      </c>
      <c r="E70" s="52" t="s">
        <v>235</v>
      </c>
      <c r="F70" s="52"/>
      <c r="G70" s="92">
        <v>1510.4</v>
      </c>
      <c r="H70" s="92">
        <v>1643</v>
      </c>
      <c r="I70" s="92">
        <v>1633.887</v>
      </c>
      <c r="J70" s="194">
        <f t="shared" si="1"/>
        <v>108.17578124999999</v>
      </c>
      <c r="K70" s="110">
        <f t="shared" si="0"/>
        <v>99.4453438831406</v>
      </c>
      <c r="M70" s="132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7"/>
      <c r="AD70" s="124"/>
      <c r="AH70" s="184"/>
    </row>
    <row r="71" spans="1:30" ht="18" customHeight="1" outlineLevel="5" thickBot="1">
      <c r="A71" s="5" t="s">
        <v>96</v>
      </c>
      <c r="B71" s="17">
        <v>951</v>
      </c>
      <c r="C71" s="6" t="s">
        <v>8</v>
      </c>
      <c r="D71" s="6" t="s">
        <v>246</v>
      </c>
      <c r="E71" s="6" t="s">
        <v>91</v>
      </c>
      <c r="F71" s="6"/>
      <c r="G71" s="96">
        <f>G72</f>
        <v>0</v>
      </c>
      <c r="H71" s="96">
        <f>H72</f>
        <v>0</v>
      </c>
      <c r="I71" s="96">
        <f>I72</f>
        <v>0</v>
      </c>
      <c r="J71" s="194" t="e">
        <f t="shared" si="1"/>
        <v>#DIV/0!</v>
      </c>
      <c r="K71" s="110" t="e">
        <f t="shared" si="0"/>
        <v>#DIV/0!</v>
      </c>
      <c r="M71" s="132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7"/>
      <c r="AD71" s="124"/>
    </row>
    <row r="72" spans="1:30" ht="32.25" outlineLevel="5" thickBot="1">
      <c r="A72" s="47" t="s">
        <v>97</v>
      </c>
      <c r="B72" s="51">
        <v>951</v>
      </c>
      <c r="C72" s="52" t="s">
        <v>8</v>
      </c>
      <c r="D72" s="52" t="s">
        <v>246</v>
      </c>
      <c r="E72" s="52" t="s">
        <v>92</v>
      </c>
      <c r="F72" s="52"/>
      <c r="G72" s="92">
        <v>0</v>
      </c>
      <c r="H72" s="92">
        <v>0</v>
      </c>
      <c r="I72" s="92">
        <v>0</v>
      </c>
      <c r="J72" s="194" t="e">
        <f t="shared" si="1"/>
        <v>#DIV/0!</v>
      </c>
      <c r="K72" s="110" t="e">
        <f t="shared" si="0"/>
        <v>#DIV/0!</v>
      </c>
      <c r="M72" s="132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7"/>
      <c r="AD72" s="124"/>
    </row>
    <row r="73" spans="1:30" ht="16.5" outlineLevel="5" thickBot="1">
      <c r="A73" s="8" t="s">
        <v>197</v>
      </c>
      <c r="B73" s="15">
        <v>951</v>
      </c>
      <c r="C73" s="9" t="s">
        <v>199</v>
      </c>
      <c r="D73" s="9" t="s">
        <v>242</v>
      </c>
      <c r="E73" s="9" t="s">
        <v>5</v>
      </c>
      <c r="F73" s="9"/>
      <c r="G73" s="91">
        <f aca="true" t="shared" si="15" ref="G73:I77">G74</f>
        <v>0</v>
      </c>
      <c r="H73" s="91">
        <f t="shared" si="15"/>
        <v>0</v>
      </c>
      <c r="I73" s="91">
        <f t="shared" si="15"/>
        <v>0</v>
      </c>
      <c r="J73" s="194" t="e">
        <f t="shared" si="1"/>
        <v>#DIV/0!</v>
      </c>
      <c r="K73" s="110" t="e">
        <f aca="true" t="shared" si="16" ref="K73:K136">I73/H73*100</f>
        <v>#DIV/0!</v>
      </c>
      <c r="M73" s="132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7"/>
      <c r="AD73" s="124"/>
    </row>
    <row r="74" spans="1:30" ht="32.25" outlineLevel="5" thickBot="1">
      <c r="A74" s="68" t="s">
        <v>131</v>
      </c>
      <c r="B74" s="15">
        <v>951</v>
      </c>
      <c r="C74" s="9" t="s">
        <v>199</v>
      </c>
      <c r="D74" s="9" t="s">
        <v>243</v>
      </c>
      <c r="E74" s="9" t="s">
        <v>5</v>
      </c>
      <c r="F74" s="9"/>
      <c r="G74" s="91">
        <f t="shared" si="15"/>
        <v>0</v>
      </c>
      <c r="H74" s="91">
        <f t="shared" si="15"/>
        <v>0</v>
      </c>
      <c r="I74" s="91">
        <f t="shared" si="15"/>
        <v>0</v>
      </c>
      <c r="J74" s="194" t="e">
        <f aca="true" t="shared" si="17" ref="J74:J137">I74/G74*100</f>
        <v>#DIV/0!</v>
      </c>
      <c r="K74" s="110" t="e">
        <f t="shared" si="16"/>
        <v>#DIV/0!</v>
      </c>
      <c r="M74" s="132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7"/>
      <c r="AD74" s="124"/>
    </row>
    <row r="75" spans="1:30" ht="32.25" outlineLevel="5" thickBot="1">
      <c r="A75" s="68" t="s">
        <v>132</v>
      </c>
      <c r="B75" s="15">
        <v>951</v>
      </c>
      <c r="C75" s="9" t="s">
        <v>199</v>
      </c>
      <c r="D75" s="9" t="s">
        <v>244</v>
      </c>
      <c r="E75" s="9" t="s">
        <v>5</v>
      </c>
      <c r="F75" s="9"/>
      <c r="G75" s="91">
        <f t="shared" si="15"/>
        <v>0</v>
      </c>
      <c r="H75" s="91">
        <f t="shared" si="15"/>
        <v>0</v>
      </c>
      <c r="I75" s="91">
        <f t="shared" si="15"/>
        <v>0</v>
      </c>
      <c r="J75" s="194" t="e">
        <f t="shared" si="17"/>
        <v>#DIV/0!</v>
      </c>
      <c r="K75" s="110" t="e">
        <f t="shared" si="16"/>
        <v>#DIV/0!</v>
      </c>
      <c r="M75" s="132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7"/>
      <c r="AD75" s="124"/>
    </row>
    <row r="76" spans="1:30" ht="32.25" outlineLevel="5" thickBot="1">
      <c r="A76" s="53" t="s">
        <v>198</v>
      </c>
      <c r="B76" s="49">
        <v>951</v>
      </c>
      <c r="C76" s="50" t="s">
        <v>199</v>
      </c>
      <c r="D76" s="50" t="s">
        <v>250</v>
      </c>
      <c r="E76" s="50" t="s">
        <v>5</v>
      </c>
      <c r="F76" s="50"/>
      <c r="G76" s="93">
        <f t="shared" si="15"/>
        <v>0</v>
      </c>
      <c r="H76" s="93">
        <f t="shared" si="15"/>
        <v>0</v>
      </c>
      <c r="I76" s="93">
        <f t="shared" si="15"/>
        <v>0</v>
      </c>
      <c r="J76" s="194" t="e">
        <f t="shared" si="17"/>
        <v>#DIV/0!</v>
      </c>
      <c r="K76" s="110" t="e">
        <f t="shared" si="16"/>
        <v>#DIV/0!</v>
      </c>
      <c r="M76" s="132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7"/>
      <c r="AD76" s="124"/>
    </row>
    <row r="77" spans="1:30" ht="16.5" outlineLevel="5" thickBot="1">
      <c r="A77" s="5" t="s">
        <v>226</v>
      </c>
      <c r="B77" s="17">
        <v>951</v>
      </c>
      <c r="C77" s="6" t="s">
        <v>199</v>
      </c>
      <c r="D77" s="6" t="s">
        <v>250</v>
      </c>
      <c r="E77" s="6" t="s">
        <v>228</v>
      </c>
      <c r="F77" s="6"/>
      <c r="G77" s="96">
        <f t="shared" si="15"/>
        <v>0</v>
      </c>
      <c r="H77" s="96">
        <f t="shared" si="15"/>
        <v>0</v>
      </c>
      <c r="I77" s="96">
        <f t="shared" si="15"/>
        <v>0</v>
      </c>
      <c r="J77" s="194" t="e">
        <f t="shared" si="17"/>
        <v>#DIV/0!</v>
      </c>
      <c r="K77" s="110" t="e">
        <f t="shared" si="16"/>
        <v>#DIV/0!</v>
      </c>
      <c r="M77" s="132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7"/>
      <c r="AD77" s="124"/>
    </row>
    <row r="78" spans="1:30" ht="16.5" outlineLevel="5" thickBot="1">
      <c r="A78" s="47" t="s">
        <v>227</v>
      </c>
      <c r="B78" s="51">
        <v>951</v>
      </c>
      <c r="C78" s="52" t="s">
        <v>199</v>
      </c>
      <c r="D78" s="52" t="s">
        <v>250</v>
      </c>
      <c r="E78" s="52" t="s">
        <v>229</v>
      </c>
      <c r="F78" s="52"/>
      <c r="G78" s="92">
        <v>0</v>
      </c>
      <c r="H78" s="92">
        <v>0</v>
      </c>
      <c r="I78" s="92">
        <v>0</v>
      </c>
      <c r="J78" s="194" t="e">
        <f t="shared" si="17"/>
        <v>#DIV/0!</v>
      </c>
      <c r="K78" s="110" t="e">
        <f t="shared" si="16"/>
        <v>#DIV/0!</v>
      </c>
      <c r="M78" s="132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7"/>
      <c r="AD78" s="124"/>
    </row>
    <row r="79" spans="1:30" ht="16.5" outlineLevel="3" thickBot="1">
      <c r="A79" s="8" t="s">
        <v>28</v>
      </c>
      <c r="B79" s="15">
        <v>951</v>
      </c>
      <c r="C79" s="9" t="s">
        <v>9</v>
      </c>
      <c r="D79" s="9" t="s">
        <v>242</v>
      </c>
      <c r="E79" s="9" t="s">
        <v>5</v>
      </c>
      <c r="F79" s="9"/>
      <c r="G79" s="91">
        <f aca="true" t="shared" si="18" ref="G79:I82">G80</f>
        <v>200</v>
      </c>
      <c r="H79" s="91">
        <f t="shared" si="18"/>
        <v>7625.22984</v>
      </c>
      <c r="I79" s="91">
        <f t="shared" si="18"/>
        <v>0</v>
      </c>
      <c r="J79" s="194">
        <f t="shared" si="17"/>
        <v>0</v>
      </c>
      <c r="K79" s="110">
        <f t="shared" si="16"/>
        <v>0</v>
      </c>
      <c r="M79" s="128">
        <f aca="true" t="shared" si="19" ref="M79:AC81">M80</f>
        <v>0</v>
      </c>
      <c r="N79" s="128">
        <f t="shared" si="19"/>
        <v>0</v>
      </c>
      <c r="O79" s="128">
        <f t="shared" si="19"/>
        <v>0</v>
      </c>
      <c r="P79" s="128">
        <f t="shared" si="19"/>
        <v>0</v>
      </c>
      <c r="Q79" s="128">
        <f t="shared" si="19"/>
        <v>0</v>
      </c>
      <c r="R79" s="128">
        <f t="shared" si="19"/>
        <v>0</v>
      </c>
      <c r="S79" s="128">
        <f t="shared" si="19"/>
        <v>0</v>
      </c>
      <c r="T79" s="128">
        <f t="shared" si="19"/>
        <v>0</v>
      </c>
      <c r="U79" s="128">
        <f t="shared" si="19"/>
        <v>0</v>
      </c>
      <c r="V79" s="128">
        <f t="shared" si="19"/>
        <v>0</v>
      </c>
      <c r="W79" s="128">
        <f t="shared" si="19"/>
        <v>0</v>
      </c>
      <c r="X79" s="128">
        <f t="shared" si="19"/>
        <v>0</v>
      </c>
      <c r="Y79" s="128">
        <f t="shared" si="19"/>
        <v>0</v>
      </c>
      <c r="Z79" s="128">
        <f t="shared" si="19"/>
        <v>0</v>
      </c>
      <c r="AA79" s="128">
        <f t="shared" si="19"/>
        <v>0</v>
      </c>
      <c r="AB79" s="128">
        <f t="shared" si="19"/>
        <v>0</v>
      </c>
      <c r="AC79" s="139">
        <f t="shared" si="19"/>
        <v>0</v>
      </c>
      <c r="AD79" s="124">
        <f aca="true" t="shared" si="20" ref="AD79:AD86">AC79/G79*100</f>
        <v>0</v>
      </c>
    </row>
    <row r="80" spans="1:30" ht="32.25" outlineLevel="3" thickBot="1">
      <c r="A80" s="68" t="s">
        <v>131</v>
      </c>
      <c r="B80" s="15">
        <v>951</v>
      </c>
      <c r="C80" s="9" t="s">
        <v>9</v>
      </c>
      <c r="D80" s="9" t="s">
        <v>243</v>
      </c>
      <c r="E80" s="9" t="s">
        <v>5</v>
      </c>
      <c r="F80" s="9"/>
      <c r="G80" s="91">
        <f t="shared" si="18"/>
        <v>200</v>
      </c>
      <c r="H80" s="91">
        <f t="shared" si="18"/>
        <v>7625.22984</v>
      </c>
      <c r="I80" s="91">
        <f t="shared" si="18"/>
        <v>0</v>
      </c>
      <c r="J80" s="194">
        <f t="shared" si="17"/>
        <v>0</v>
      </c>
      <c r="K80" s="110">
        <f t="shared" si="16"/>
        <v>0</v>
      </c>
      <c r="M80" s="128">
        <f t="shared" si="19"/>
        <v>0</v>
      </c>
      <c r="N80" s="128">
        <f t="shared" si="19"/>
        <v>0</v>
      </c>
      <c r="O80" s="128">
        <f t="shared" si="19"/>
        <v>0</v>
      </c>
      <c r="P80" s="128">
        <f t="shared" si="19"/>
        <v>0</v>
      </c>
      <c r="Q80" s="128">
        <f t="shared" si="19"/>
        <v>0</v>
      </c>
      <c r="R80" s="128">
        <f t="shared" si="19"/>
        <v>0</v>
      </c>
      <c r="S80" s="128">
        <f t="shared" si="19"/>
        <v>0</v>
      </c>
      <c r="T80" s="128">
        <f t="shared" si="19"/>
        <v>0</v>
      </c>
      <c r="U80" s="128">
        <f t="shared" si="19"/>
        <v>0</v>
      </c>
      <c r="V80" s="128">
        <f t="shared" si="19"/>
        <v>0</v>
      </c>
      <c r="W80" s="128">
        <f t="shared" si="19"/>
        <v>0</v>
      </c>
      <c r="X80" s="128">
        <f t="shared" si="19"/>
        <v>0</v>
      </c>
      <c r="Y80" s="128">
        <f t="shared" si="19"/>
        <v>0</v>
      </c>
      <c r="Z80" s="128">
        <f t="shared" si="19"/>
        <v>0</v>
      </c>
      <c r="AA80" s="128">
        <f t="shared" si="19"/>
        <v>0</v>
      </c>
      <c r="AB80" s="128">
        <f t="shared" si="19"/>
        <v>0</v>
      </c>
      <c r="AC80" s="139">
        <f t="shared" si="19"/>
        <v>0</v>
      </c>
      <c r="AD80" s="124">
        <f t="shared" si="20"/>
        <v>0</v>
      </c>
    </row>
    <row r="81" spans="1:30" ht="32.25" outlineLevel="4" thickBot="1">
      <c r="A81" s="68" t="s">
        <v>132</v>
      </c>
      <c r="B81" s="15">
        <v>951</v>
      </c>
      <c r="C81" s="9" t="s">
        <v>9</v>
      </c>
      <c r="D81" s="9" t="s">
        <v>244</v>
      </c>
      <c r="E81" s="9" t="s">
        <v>5</v>
      </c>
      <c r="F81" s="9"/>
      <c r="G81" s="91">
        <f t="shared" si="18"/>
        <v>200</v>
      </c>
      <c r="H81" s="91">
        <f t="shared" si="18"/>
        <v>7625.22984</v>
      </c>
      <c r="I81" s="91">
        <f t="shared" si="18"/>
        <v>0</v>
      </c>
      <c r="J81" s="194">
        <f t="shared" si="17"/>
        <v>0</v>
      </c>
      <c r="K81" s="110">
        <f t="shared" si="16"/>
        <v>0</v>
      </c>
      <c r="M81" s="106">
        <f t="shared" si="19"/>
        <v>0</v>
      </c>
      <c r="N81" s="106">
        <f t="shared" si="19"/>
        <v>0</v>
      </c>
      <c r="O81" s="106">
        <f t="shared" si="19"/>
        <v>0</v>
      </c>
      <c r="P81" s="106">
        <f t="shared" si="19"/>
        <v>0</v>
      </c>
      <c r="Q81" s="106">
        <f t="shared" si="19"/>
        <v>0</v>
      </c>
      <c r="R81" s="106">
        <f t="shared" si="19"/>
        <v>0</v>
      </c>
      <c r="S81" s="106">
        <f t="shared" si="19"/>
        <v>0</v>
      </c>
      <c r="T81" s="106">
        <f t="shared" si="19"/>
        <v>0</v>
      </c>
      <c r="U81" s="106">
        <f t="shared" si="19"/>
        <v>0</v>
      </c>
      <c r="V81" s="106">
        <f t="shared" si="19"/>
        <v>0</v>
      </c>
      <c r="W81" s="106">
        <f t="shared" si="19"/>
        <v>0</v>
      </c>
      <c r="X81" s="106">
        <f t="shared" si="19"/>
        <v>0</v>
      </c>
      <c r="Y81" s="106">
        <f t="shared" si="19"/>
        <v>0</v>
      </c>
      <c r="Z81" s="106">
        <f t="shared" si="19"/>
        <v>0</v>
      </c>
      <c r="AA81" s="106">
        <f t="shared" si="19"/>
        <v>0</v>
      </c>
      <c r="AB81" s="106">
        <f t="shared" si="19"/>
        <v>0</v>
      </c>
      <c r="AC81" s="143">
        <f t="shared" si="19"/>
        <v>0</v>
      </c>
      <c r="AD81" s="124">
        <f t="shared" si="20"/>
        <v>0</v>
      </c>
    </row>
    <row r="82" spans="1:30" ht="32.25" outlineLevel="5" thickBot="1">
      <c r="A82" s="53" t="s">
        <v>135</v>
      </c>
      <c r="B82" s="49">
        <v>951</v>
      </c>
      <c r="C82" s="50" t="s">
        <v>9</v>
      </c>
      <c r="D82" s="50" t="s">
        <v>427</v>
      </c>
      <c r="E82" s="50" t="s">
        <v>5</v>
      </c>
      <c r="F82" s="50"/>
      <c r="G82" s="93">
        <f t="shared" si="18"/>
        <v>200</v>
      </c>
      <c r="H82" s="93">
        <f t="shared" si="18"/>
        <v>7625.22984</v>
      </c>
      <c r="I82" s="93">
        <f t="shared" si="18"/>
        <v>0</v>
      </c>
      <c r="J82" s="194">
        <f t="shared" si="17"/>
        <v>0</v>
      </c>
      <c r="K82" s="110">
        <f t="shared" si="16"/>
        <v>0</v>
      </c>
      <c r="M82" s="135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133"/>
      <c r="AC82" s="136">
        <v>0</v>
      </c>
      <c r="AD82" s="124">
        <f t="shared" si="20"/>
        <v>0</v>
      </c>
    </row>
    <row r="83" spans="1:30" ht="15.75" customHeight="1" outlineLevel="3" thickBot="1">
      <c r="A83" s="99" t="s">
        <v>105</v>
      </c>
      <c r="B83" s="111">
        <v>951</v>
      </c>
      <c r="C83" s="100" t="s">
        <v>9</v>
      </c>
      <c r="D83" s="100" t="s">
        <v>427</v>
      </c>
      <c r="E83" s="100" t="s">
        <v>104</v>
      </c>
      <c r="F83" s="100"/>
      <c r="G83" s="101">
        <v>200</v>
      </c>
      <c r="H83" s="101">
        <v>7625.22984</v>
      </c>
      <c r="I83" s="101">
        <v>0</v>
      </c>
      <c r="J83" s="194">
        <f t="shared" si="17"/>
        <v>0</v>
      </c>
      <c r="K83" s="110">
        <f t="shared" si="16"/>
        <v>0</v>
      </c>
      <c r="M83" s="119" t="e">
        <f aca="true" t="shared" si="21" ref="M83:AC83">M84+M92+M100+M103+M111+M135+M148+M163</f>
        <v>#REF!</v>
      </c>
      <c r="N83" s="119" t="e">
        <f t="shared" si="21"/>
        <v>#REF!</v>
      </c>
      <c r="O83" s="119" t="e">
        <f t="shared" si="21"/>
        <v>#REF!</v>
      </c>
      <c r="P83" s="119" t="e">
        <f t="shared" si="21"/>
        <v>#REF!</v>
      </c>
      <c r="Q83" s="119" t="e">
        <f t="shared" si="21"/>
        <v>#REF!</v>
      </c>
      <c r="R83" s="119" t="e">
        <f t="shared" si="21"/>
        <v>#REF!</v>
      </c>
      <c r="S83" s="119" t="e">
        <f t="shared" si="21"/>
        <v>#REF!</v>
      </c>
      <c r="T83" s="119" t="e">
        <f t="shared" si="21"/>
        <v>#REF!</v>
      </c>
      <c r="U83" s="119" t="e">
        <f t="shared" si="21"/>
        <v>#REF!</v>
      </c>
      <c r="V83" s="119" t="e">
        <f t="shared" si="21"/>
        <v>#REF!</v>
      </c>
      <c r="W83" s="119" t="e">
        <f t="shared" si="21"/>
        <v>#REF!</v>
      </c>
      <c r="X83" s="119" t="e">
        <f t="shared" si="21"/>
        <v>#REF!</v>
      </c>
      <c r="Y83" s="119" t="e">
        <f t="shared" si="21"/>
        <v>#REF!</v>
      </c>
      <c r="Z83" s="119" t="e">
        <f t="shared" si="21"/>
        <v>#REF!</v>
      </c>
      <c r="AA83" s="119" t="e">
        <f t="shared" si="21"/>
        <v>#REF!</v>
      </c>
      <c r="AB83" s="119" t="e">
        <f t="shared" si="21"/>
        <v>#REF!</v>
      </c>
      <c r="AC83" s="119" t="e">
        <f t="shared" si="21"/>
        <v>#REF!</v>
      </c>
      <c r="AD83" s="144" t="e">
        <f t="shared" si="20"/>
        <v>#REF!</v>
      </c>
    </row>
    <row r="84" spans="1:30" ht="16.5" outlineLevel="3" thickBot="1">
      <c r="A84" s="8" t="s">
        <v>29</v>
      </c>
      <c r="B84" s="15">
        <v>951</v>
      </c>
      <c r="C84" s="9" t="s">
        <v>67</v>
      </c>
      <c r="D84" s="9" t="s">
        <v>242</v>
      </c>
      <c r="E84" s="9" t="s">
        <v>5</v>
      </c>
      <c r="F84" s="9"/>
      <c r="G84" s="91">
        <f>G85+G147</f>
        <v>68924.43900000001</v>
      </c>
      <c r="H84" s="91">
        <f>H85+H147</f>
        <v>96309.56371000003</v>
      </c>
      <c r="I84" s="91">
        <f>I85+I147</f>
        <v>89542.39400000001</v>
      </c>
      <c r="J84" s="194">
        <f t="shared" si="17"/>
        <v>129.91385247256056</v>
      </c>
      <c r="K84" s="110">
        <f t="shared" si="16"/>
        <v>92.97352261881613</v>
      </c>
      <c r="M84" s="130" t="e">
        <f>M85+#REF!</f>
        <v>#REF!</v>
      </c>
      <c r="N84" s="130" t="e">
        <f>N85+#REF!</f>
        <v>#REF!</v>
      </c>
      <c r="O84" s="130" t="e">
        <f>O85+#REF!</f>
        <v>#REF!</v>
      </c>
      <c r="P84" s="130" t="e">
        <f>P85+#REF!</f>
        <v>#REF!</v>
      </c>
      <c r="Q84" s="130" t="e">
        <f>Q85+#REF!</f>
        <v>#REF!</v>
      </c>
      <c r="R84" s="130" t="e">
        <f>R85+#REF!</f>
        <v>#REF!</v>
      </c>
      <c r="S84" s="130" t="e">
        <f>S85+#REF!</f>
        <v>#REF!</v>
      </c>
      <c r="T84" s="130" t="e">
        <f>T85+#REF!</f>
        <v>#REF!</v>
      </c>
      <c r="U84" s="130" t="e">
        <f>U85+#REF!</f>
        <v>#REF!</v>
      </c>
      <c r="V84" s="130" t="e">
        <f>V85+#REF!</f>
        <v>#REF!</v>
      </c>
      <c r="W84" s="130" t="e">
        <f>W85+#REF!</f>
        <v>#REF!</v>
      </c>
      <c r="X84" s="130" t="e">
        <f>X85+#REF!</f>
        <v>#REF!</v>
      </c>
      <c r="Y84" s="130" t="e">
        <f>Y85+#REF!</f>
        <v>#REF!</v>
      </c>
      <c r="Z84" s="130" t="e">
        <f>Z85+#REF!</f>
        <v>#REF!</v>
      </c>
      <c r="AA84" s="130" t="e">
        <f>AA85+#REF!</f>
        <v>#REF!</v>
      </c>
      <c r="AB84" s="130" t="e">
        <f>AB85+#REF!</f>
        <v>#REF!</v>
      </c>
      <c r="AC84" s="130" t="e">
        <f>AC85+#REF!</f>
        <v>#REF!</v>
      </c>
      <c r="AD84" s="124" t="e">
        <f t="shared" si="20"/>
        <v>#REF!</v>
      </c>
    </row>
    <row r="85" spans="1:30" ht="32.25" outlineLevel="4" thickBot="1">
      <c r="A85" s="68" t="s">
        <v>131</v>
      </c>
      <c r="B85" s="15">
        <v>951</v>
      </c>
      <c r="C85" s="9" t="s">
        <v>67</v>
      </c>
      <c r="D85" s="9" t="s">
        <v>243</v>
      </c>
      <c r="E85" s="9" t="s">
        <v>5</v>
      </c>
      <c r="F85" s="9"/>
      <c r="G85" s="91">
        <f>G86</f>
        <v>66748.43900000001</v>
      </c>
      <c r="H85" s="91">
        <f>H86</f>
        <v>71399.42861000003</v>
      </c>
      <c r="I85" s="91">
        <f>I86</f>
        <v>68605.44900000001</v>
      </c>
      <c r="J85" s="194">
        <f t="shared" si="17"/>
        <v>102.7821025147869</v>
      </c>
      <c r="K85" s="110">
        <f t="shared" si="16"/>
        <v>96.08683197555911</v>
      </c>
      <c r="M85" s="106">
        <f aca="true" t="shared" si="22" ref="M85:AC85">M86</f>
        <v>0</v>
      </c>
      <c r="N85" s="106">
        <f t="shared" si="22"/>
        <v>0</v>
      </c>
      <c r="O85" s="106">
        <f t="shared" si="22"/>
        <v>0</v>
      </c>
      <c r="P85" s="106">
        <f t="shared" si="22"/>
        <v>0</v>
      </c>
      <c r="Q85" s="106">
        <f t="shared" si="22"/>
        <v>0</v>
      </c>
      <c r="R85" s="106">
        <f t="shared" si="22"/>
        <v>0</v>
      </c>
      <c r="S85" s="106">
        <f t="shared" si="22"/>
        <v>0</v>
      </c>
      <c r="T85" s="106">
        <f t="shared" si="22"/>
        <v>0</v>
      </c>
      <c r="U85" s="106">
        <f t="shared" si="22"/>
        <v>0</v>
      </c>
      <c r="V85" s="106">
        <f t="shared" si="22"/>
        <v>0</v>
      </c>
      <c r="W85" s="106">
        <f t="shared" si="22"/>
        <v>0</v>
      </c>
      <c r="X85" s="106">
        <f t="shared" si="22"/>
        <v>0</v>
      </c>
      <c r="Y85" s="106">
        <f t="shared" si="22"/>
        <v>0</v>
      </c>
      <c r="Z85" s="106">
        <f t="shared" si="22"/>
        <v>0</v>
      </c>
      <c r="AA85" s="106">
        <f t="shared" si="22"/>
        <v>0</v>
      </c>
      <c r="AB85" s="106">
        <f t="shared" si="22"/>
        <v>0</v>
      </c>
      <c r="AC85" s="143">
        <f t="shared" si="22"/>
        <v>950</v>
      </c>
      <c r="AD85" s="124">
        <f t="shared" si="20"/>
        <v>1.4232542576763478</v>
      </c>
    </row>
    <row r="86" spans="1:30" ht="32.25" outlineLevel="5" thickBot="1">
      <c r="A86" s="68" t="s">
        <v>132</v>
      </c>
      <c r="B86" s="15">
        <v>951</v>
      </c>
      <c r="C86" s="9" t="s">
        <v>67</v>
      </c>
      <c r="D86" s="9" t="s">
        <v>244</v>
      </c>
      <c r="E86" s="9" t="s">
        <v>5</v>
      </c>
      <c r="F86" s="9"/>
      <c r="G86" s="91">
        <f>G87+G94+G107+G103+G121+G128+G135+G118+G141</f>
        <v>66748.43900000001</v>
      </c>
      <c r="H86" s="91">
        <f>H87+H94+H107+H103+H121+H128+H135+H118+H141</f>
        <v>71399.42861000003</v>
      </c>
      <c r="I86" s="91">
        <f>I87+I94+I107+I103+I121+I128+I135+I118+I141</f>
        <v>68605.44900000001</v>
      </c>
      <c r="J86" s="194">
        <f t="shared" si="17"/>
        <v>102.7821025147869</v>
      </c>
      <c r="K86" s="110">
        <f t="shared" si="16"/>
        <v>96.08683197555911</v>
      </c>
      <c r="M86" s="135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133"/>
      <c r="AC86" s="136">
        <v>950</v>
      </c>
      <c r="AD86" s="124">
        <f t="shared" si="20"/>
        <v>1.4232542576763478</v>
      </c>
    </row>
    <row r="87" spans="1:30" ht="18.75" customHeight="1" outlineLevel="5" thickBot="1">
      <c r="A87" s="53" t="s">
        <v>30</v>
      </c>
      <c r="B87" s="49">
        <v>951</v>
      </c>
      <c r="C87" s="50" t="s">
        <v>67</v>
      </c>
      <c r="D87" s="50" t="s">
        <v>251</v>
      </c>
      <c r="E87" s="50" t="s">
        <v>5</v>
      </c>
      <c r="F87" s="50"/>
      <c r="G87" s="93">
        <f>G88+G92</f>
        <v>2651.059</v>
      </c>
      <c r="H87" s="93">
        <f>H88+H92</f>
        <v>2651.06</v>
      </c>
      <c r="I87" s="93">
        <f>I88+I92</f>
        <v>2120.42</v>
      </c>
      <c r="J87" s="194">
        <f t="shared" si="17"/>
        <v>79.98388568492817</v>
      </c>
      <c r="K87" s="110">
        <f t="shared" si="16"/>
        <v>79.98385551439802</v>
      </c>
      <c r="M87" s="132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7"/>
      <c r="AD87" s="124"/>
    </row>
    <row r="88" spans="1:30" ht="32.25" outlineLevel="5" thickBot="1">
      <c r="A88" s="5" t="s">
        <v>90</v>
      </c>
      <c r="B88" s="17">
        <v>951</v>
      </c>
      <c r="C88" s="6" t="s">
        <v>67</v>
      </c>
      <c r="D88" s="6" t="s">
        <v>251</v>
      </c>
      <c r="E88" s="6" t="s">
        <v>87</v>
      </c>
      <c r="F88" s="6"/>
      <c r="G88" s="96">
        <f>G89+G90+G91</f>
        <v>1560.774</v>
      </c>
      <c r="H88" s="96">
        <f>H89+H90+H91</f>
        <v>2029.33441</v>
      </c>
      <c r="I88" s="96">
        <f>I89+I90+I91</f>
        <v>2028.723</v>
      </c>
      <c r="J88" s="194">
        <f t="shared" si="17"/>
        <v>129.98185515648007</v>
      </c>
      <c r="K88" s="110">
        <f t="shared" si="16"/>
        <v>99.96987140231856</v>
      </c>
      <c r="M88" s="132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7"/>
      <c r="AD88" s="124"/>
    </row>
    <row r="89" spans="1:34" ht="19.5" customHeight="1" outlineLevel="5" thickBot="1">
      <c r="A89" s="47" t="s">
        <v>239</v>
      </c>
      <c r="B89" s="51">
        <v>951</v>
      </c>
      <c r="C89" s="52" t="s">
        <v>67</v>
      </c>
      <c r="D89" s="52" t="s">
        <v>251</v>
      </c>
      <c r="E89" s="52" t="s">
        <v>88</v>
      </c>
      <c r="F89" s="52"/>
      <c r="G89" s="92">
        <v>1201.07</v>
      </c>
      <c r="H89" s="92">
        <v>1559.16728</v>
      </c>
      <c r="I89" s="92">
        <v>1559.167</v>
      </c>
      <c r="J89" s="194">
        <f t="shared" si="17"/>
        <v>129.8148317750006</v>
      </c>
      <c r="K89" s="110">
        <f t="shared" si="16"/>
        <v>99.999982041696</v>
      </c>
      <c r="M89" s="132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7"/>
      <c r="AD89" s="124"/>
      <c r="AH89" s="184"/>
    </row>
    <row r="90" spans="1:34" ht="30.75" customHeight="1" outlineLevel="5" thickBot="1">
      <c r="A90" s="47" t="s">
        <v>241</v>
      </c>
      <c r="B90" s="51">
        <v>951</v>
      </c>
      <c r="C90" s="52" t="s">
        <v>67</v>
      </c>
      <c r="D90" s="52" t="s">
        <v>251</v>
      </c>
      <c r="E90" s="52" t="s">
        <v>89</v>
      </c>
      <c r="F90" s="52"/>
      <c r="G90" s="92">
        <v>0</v>
      </c>
      <c r="H90" s="92">
        <v>0</v>
      </c>
      <c r="I90" s="92">
        <v>0</v>
      </c>
      <c r="J90" s="194" t="e">
        <f t="shared" si="17"/>
        <v>#DIV/0!</v>
      </c>
      <c r="K90" s="110" t="e">
        <f t="shared" si="16"/>
        <v>#DIV/0!</v>
      </c>
      <c r="M90" s="132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7"/>
      <c r="AD90" s="124"/>
      <c r="AH90" s="187"/>
    </row>
    <row r="91" spans="1:34" ht="48" outlineLevel="5" thickBot="1">
      <c r="A91" s="47" t="s">
        <v>234</v>
      </c>
      <c r="B91" s="51">
        <v>951</v>
      </c>
      <c r="C91" s="52" t="s">
        <v>67</v>
      </c>
      <c r="D91" s="52" t="s">
        <v>251</v>
      </c>
      <c r="E91" s="52" t="s">
        <v>235</v>
      </c>
      <c r="F91" s="52"/>
      <c r="G91" s="92">
        <v>359.704</v>
      </c>
      <c r="H91" s="92">
        <v>470.16713</v>
      </c>
      <c r="I91" s="92">
        <v>469.556</v>
      </c>
      <c r="J91" s="194">
        <f t="shared" si="17"/>
        <v>130.53955474501257</v>
      </c>
      <c r="K91" s="110">
        <f t="shared" si="16"/>
        <v>99.87001856127203</v>
      </c>
      <c r="M91" s="132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7"/>
      <c r="AD91" s="124"/>
      <c r="AH91" s="184"/>
    </row>
    <row r="92" spans="1:30" ht="21.75" customHeight="1" outlineLevel="6" thickBot="1">
      <c r="A92" s="5" t="s">
        <v>96</v>
      </c>
      <c r="B92" s="17">
        <v>951</v>
      </c>
      <c r="C92" s="6" t="s">
        <v>67</v>
      </c>
      <c r="D92" s="6" t="s">
        <v>251</v>
      </c>
      <c r="E92" s="6" t="s">
        <v>91</v>
      </c>
      <c r="F92" s="6"/>
      <c r="G92" s="96">
        <f>G93</f>
        <v>1090.285</v>
      </c>
      <c r="H92" s="96">
        <f>H93</f>
        <v>621.72559</v>
      </c>
      <c r="I92" s="96">
        <f>I93</f>
        <v>91.697</v>
      </c>
      <c r="J92" s="194">
        <f t="shared" si="17"/>
        <v>8.410369765703463</v>
      </c>
      <c r="K92" s="110">
        <f t="shared" si="16"/>
        <v>14.748789735355755</v>
      </c>
      <c r="M92" s="130">
        <f aca="true" t="shared" si="23" ref="M92:U92">M93</f>
        <v>0</v>
      </c>
      <c r="N92" s="130">
        <f t="shared" si="23"/>
        <v>0</v>
      </c>
      <c r="O92" s="130">
        <f t="shared" si="23"/>
        <v>0</v>
      </c>
      <c r="P92" s="130">
        <f t="shared" si="23"/>
        <v>0</v>
      </c>
      <c r="Q92" s="130">
        <f t="shared" si="23"/>
        <v>0</v>
      </c>
      <c r="R92" s="130">
        <f t="shared" si="23"/>
        <v>0</v>
      </c>
      <c r="S92" s="130">
        <f t="shared" si="23"/>
        <v>0</v>
      </c>
      <c r="T92" s="130">
        <f t="shared" si="23"/>
        <v>0</v>
      </c>
      <c r="U92" s="130">
        <f t="shared" si="23"/>
        <v>0</v>
      </c>
      <c r="V92" s="130">
        <f aca="true" t="shared" si="24" ref="V92:AB92">V93</f>
        <v>0</v>
      </c>
      <c r="W92" s="130">
        <f t="shared" si="24"/>
        <v>0</v>
      </c>
      <c r="X92" s="130">
        <f t="shared" si="24"/>
        <v>0</v>
      </c>
      <c r="Y92" s="130">
        <f t="shared" si="24"/>
        <v>0</v>
      </c>
      <c r="Z92" s="130">
        <f t="shared" si="24"/>
        <v>0</v>
      </c>
      <c r="AA92" s="130">
        <f t="shared" si="24"/>
        <v>0</v>
      </c>
      <c r="AB92" s="130">
        <f t="shared" si="24"/>
        <v>0</v>
      </c>
      <c r="AC92" s="141">
        <f>AC93</f>
        <v>9539.0701</v>
      </c>
      <c r="AD92" s="124">
        <f>AC92/G92*100</f>
        <v>874.9152836185035</v>
      </c>
    </row>
    <row r="93" spans="1:34" ht="32.25" outlineLevel="4" thickBot="1">
      <c r="A93" s="47" t="s">
        <v>97</v>
      </c>
      <c r="B93" s="51">
        <v>951</v>
      </c>
      <c r="C93" s="52" t="s">
        <v>67</v>
      </c>
      <c r="D93" s="52" t="s">
        <v>251</v>
      </c>
      <c r="E93" s="52" t="s">
        <v>92</v>
      </c>
      <c r="F93" s="52"/>
      <c r="G93" s="92">
        <v>1090.285</v>
      </c>
      <c r="H93" s="92">
        <v>621.72559</v>
      </c>
      <c r="I93" s="92">
        <v>91.697</v>
      </c>
      <c r="J93" s="194">
        <f t="shared" si="17"/>
        <v>8.410369765703463</v>
      </c>
      <c r="K93" s="110">
        <f t="shared" si="16"/>
        <v>14.748789735355755</v>
      </c>
      <c r="M93" s="106">
        <f aca="true" t="shared" si="25" ref="M93:AC93">M94</f>
        <v>0</v>
      </c>
      <c r="N93" s="106">
        <f t="shared" si="25"/>
        <v>0</v>
      </c>
      <c r="O93" s="106">
        <f t="shared" si="25"/>
        <v>0</v>
      </c>
      <c r="P93" s="106">
        <f t="shared" si="25"/>
        <v>0</v>
      </c>
      <c r="Q93" s="106">
        <f t="shared" si="25"/>
        <v>0</v>
      </c>
      <c r="R93" s="106">
        <f t="shared" si="25"/>
        <v>0</v>
      </c>
      <c r="S93" s="106">
        <f t="shared" si="25"/>
        <v>0</v>
      </c>
      <c r="T93" s="106">
        <f t="shared" si="25"/>
        <v>0</v>
      </c>
      <c r="U93" s="106">
        <f t="shared" si="25"/>
        <v>0</v>
      </c>
      <c r="V93" s="106">
        <f t="shared" si="25"/>
        <v>0</v>
      </c>
      <c r="W93" s="106">
        <f t="shared" si="25"/>
        <v>0</v>
      </c>
      <c r="X93" s="106">
        <f t="shared" si="25"/>
        <v>0</v>
      </c>
      <c r="Y93" s="106">
        <f t="shared" si="25"/>
        <v>0</v>
      </c>
      <c r="Z93" s="106">
        <f t="shared" si="25"/>
        <v>0</v>
      </c>
      <c r="AA93" s="106">
        <f t="shared" si="25"/>
        <v>0</v>
      </c>
      <c r="AB93" s="106">
        <f t="shared" si="25"/>
        <v>0</v>
      </c>
      <c r="AC93" s="106">
        <f t="shared" si="25"/>
        <v>9539.0701</v>
      </c>
      <c r="AD93" s="124">
        <f>AC93/G93*100</f>
        <v>874.9152836185035</v>
      </c>
      <c r="AH93" s="184"/>
    </row>
    <row r="94" spans="1:30" ht="48" outlineLevel="5" thickBot="1">
      <c r="A94" s="69" t="s">
        <v>194</v>
      </c>
      <c r="B94" s="49">
        <v>951</v>
      </c>
      <c r="C94" s="50" t="s">
        <v>67</v>
      </c>
      <c r="D94" s="50" t="s">
        <v>246</v>
      </c>
      <c r="E94" s="50" t="s">
        <v>5</v>
      </c>
      <c r="F94" s="50"/>
      <c r="G94" s="93">
        <f>G95+G99+G101</f>
        <v>23063.6</v>
      </c>
      <c r="H94" s="93">
        <f>H95+H99+H101</f>
        <v>24296.09417</v>
      </c>
      <c r="I94" s="93">
        <f>I95+I99+I101</f>
        <v>24060.494</v>
      </c>
      <c r="J94" s="194">
        <f t="shared" si="17"/>
        <v>104.3223694479613</v>
      </c>
      <c r="K94" s="110">
        <f t="shared" si="16"/>
        <v>99.03029611117118</v>
      </c>
      <c r="M94" s="135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133"/>
      <c r="AC94" s="136">
        <v>9539.0701</v>
      </c>
      <c r="AD94" s="124">
        <f>AC94/G94*100</f>
        <v>41.35984885273765</v>
      </c>
    </row>
    <row r="95" spans="1:30" ht="32.25" outlineLevel="5" thickBot="1">
      <c r="A95" s="5" t="s">
        <v>90</v>
      </c>
      <c r="B95" s="17">
        <v>951</v>
      </c>
      <c r="C95" s="6" t="s">
        <v>67</v>
      </c>
      <c r="D95" s="6" t="s">
        <v>246</v>
      </c>
      <c r="E95" s="6" t="s">
        <v>87</v>
      </c>
      <c r="F95" s="6"/>
      <c r="G95" s="96">
        <f>G96+G97+G98</f>
        <v>22951.3</v>
      </c>
      <c r="H95" s="96">
        <f>H96+H97+H98</f>
        <v>24142.41669</v>
      </c>
      <c r="I95" s="96">
        <f>I96+I97+I98</f>
        <v>23906.817</v>
      </c>
      <c r="J95" s="194">
        <f t="shared" si="17"/>
        <v>104.16323694082688</v>
      </c>
      <c r="K95" s="110">
        <f t="shared" si="16"/>
        <v>99.02412549238458</v>
      </c>
      <c r="M95" s="132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7"/>
      <c r="AD95" s="124"/>
    </row>
    <row r="96" spans="1:34" ht="21.75" customHeight="1" outlineLevel="5" thickBot="1">
      <c r="A96" s="47" t="s">
        <v>239</v>
      </c>
      <c r="B96" s="51">
        <v>951</v>
      </c>
      <c r="C96" s="52" t="s">
        <v>67</v>
      </c>
      <c r="D96" s="52" t="s">
        <v>246</v>
      </c>
      <c r="E96" s="52" t="s">
        <v>88</v>
      </c>
      <c r="F96" s="52"/>
      <c r="G96" s="92">
        <v>17603.3</v>
      </c>
      <c r="H96" s="92">
        <v>18580.06669</v>
      </c>
      <c r="I96" s="92">
        <v>18443.274</v>
      </c>
      <c r="J96" s="194">
        <f t="shared" si="17"/>
        <v>104.77168485454433</v>
      </c>
      <c r="K96" s="110">
        <f t="shared" si="16"/>
        <v>99.26376642085131</v>
      </c>
      <c r="M96" s="132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7"/>
      <c r="AD96" s="124"/>
      <c r="AH96" s="184"/>
    </row>
    <row r="97" spans="1:34" ht="35.25" customHeight="1" outlineLevel="5" thickBot="1">
      <c r="A97" s="47" t="s">
        <v>241</v>
      </c>
      <c r="B97" s="51">
        <v>951</v>
      </c>
      <c r="C97" s="52" t="s">
        <v>67</v>
      </c>
      <c r="D97" s="52" t="s">
        <v>246</v>
      </c>
      <c r="E97" s="52" t="s">
        <v>89</v>
      </c>
      <c r="F97" s="52"/>
      <c r="G97" s="92">
        <v>32</v>
      </c>
      <c r="H97" s="92">
        <v>2.35</v>
      </c>
      <c r="I97" s="92">
        <v>2.35</v>
      </c>
      <c r="J97" s="194">
        <f t="shared" si="17"/>
        <v>7.34375</v>
      </c>
      <c r="K97" s="110">
        <f t="shared" si="16"/>
        <v>100</v>
      </c>
      <c r="M97" s="132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7"/>
      <c r="AD97" s="124"/>
      <c r="AH97" s="184"/>
    </row>
    <row r="98" spans="1:34" ht="48" outlineLevel="5" thickBot="1">
      <c r="A98" s="47" t="s">
        <v>234</v>
      </c>
      <c r="B98" s="51">
        <v>951</v>
      </c>
      <c r="C98" s="52" t="s">
        <v>67</v>
      </c>
      <c r="D98" s="52" t="s">
        <v>246</v>
      </c>
      <c r="E98" s="52" t="s">
        <v>235</v>
      </c>
      <c r="F98" s="52"/>
      <c r="G98" s="92">
        <v>5316</v>
      </c>
      <c r="H98" s="92">
        <v>5560</v>
      </c>
      <c r="I98" s="92">
        <v>5461.193</v>
      </c>
      <c r="J98" s="194">
        <f t="shared" si="17"/>
        <v>102.73124529721596</v>
      </c>
      <c r="K98" s="110">
        <f t="shared" si="16"/>
        <v>98.22289568345323</v>
      </c>
      <c r="M98" s="132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7"/>
      <c r="AD98" s="124"/>
      <c r="AH98" s="184"/>
    </row>
    <row r="99" spans="1:30" ht="16.5" customHeight="1" outlineLevel="5" thickBot="1">
      <c r="A99" s="5" t="s">
        <v>96</v>
      </c>
      <c r="B99" s="17">
        <v>951</v>
      </c>
      <c r="C99" s="6" t="s">
        <v>67</v>
      </c>
      <c r="D99" s="6" t="s">
        <v>246</v>
      </c>
      <c r="E99" s="6" t="s">
        <v>91</v>
      </c>
      <c r="F99" s="6"/>
      <c r="G99" s="96">
        <f>G100</f>
        <v>112.3</v>
      </c>
      <c r="H99" s="96">
        <f>H100</f>
        <v>30.02906</v>
      </c>
      <c r="I99" s="96">
        <f>I100</f>
        <v>30.029</v>
      </c>
      <c r="J99" s="194">
        <f t="shared" si="17"/>
        <v>26.739982190560994</v>
      </c>
      <c r="K99" s="110">
        <f t="shared" si="16"/>
        <v>99.99980019354585</v>
      </c>
      <c r="M99" s="132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7"/>
      <c r="AD99" s="124"/>
    </row>
    <row r="100" spans="1:34" ht="32.25" outlineLevel="6" thickBot="1">
      <c r="A100" s="47" t="s">
        <v>97</v>
      </c>
      <c r="B100" s="51">
        <v>951</v>
      </c>
      <c r="C100" s="52" t="s">
        <v>67</v>
      </c>
      <c r="D100" s="52" t="s">
        <v>246</v>
      </c>
      <c r="E100" s="52" t="s">
        <v>92</v>
      </c>
      <c r="F100" s="52"/>
      <c r="G100" s="92">
        <v>112.3</v>
      </c>
      <c r="H100" s="92">
        <v>30.02906</v>
      </c>
      <c r="I100" s="92">
        <v>30.029</v>
      </c>
      <c r="J100" s="194">
        <f t="shared" si="17"/>
        <v>26.739982190560994</v>
      </c>
      <c r="K100" s="110">
        <f t="shared" si="16"/>
        <v>99.99980019354585</v>
      </c>
      <c r="M100" s="130" t="e">
        <f>#REF!</f>
        <v>#REF!</v>
      </c>
      <c r="N100" s="130" t="e">
        <f>#REF!</f>
        <v>#REF!</v>
      </c>
      <c r="O100" s="130" t="e">
        <f>#REF!</f>
        <v>#REF!</v>
      </c>
      <c r="P100" s="130" t="e">
        <f>#REF!</f>
        <v>#REF!</v>
      </c>
      <c r="Q100" s="130" t="e">
        <f>#REF!</f>
        <v>#REF!</v>
      </c>
      <c r="R100" s="130" t="e">
        <f>#REF!</f>
        <v>#REF!</v>
      </c>
      <c r="S100" s="130" t="e">
        <f>#REF!</f>
        <v>#REF!</v>
      </c>
      <c r="T100" s="130" t="e">
        <f>#REF!</f>
        <v>#REF!</v>
      </c>
      <c r="U100" s="130" t="e">
        <f>#REF!</f>
        <v>#REF!</v>
      </c>
      <c r="V100" s="130" t="e">
        <f>#REF!</f>
        <v>#REF!</v>
      </c>
      <c r="W100" s="130" t="e">
        <f>#REF!</f>
        <v>#REF!</v>
      </c>
      <c r="X100" s="130" t="e">
        <f>#REF!</f>
        <v>#REF!</v>
      </c>
      <c r="Y100" s="130" t="e">
        <f>#REF!</f>
        <v>#REF!</v>
      </c>
      <c r="Z100" s="130" t="e">
        <f>#REF!</f>
        <v>#REF!</v>
      </c>
      <c r="AA100" s="130" t="e">
        <f>#REF!</f>
        <v>#REF!</v>
      </c>
      <c r="AB100" s="130" t="e">
        <f>#REF!</f>
        <v>#REF!</v>
      </c>
      <c r="AC100" s="141" t="e">
        <f>#REF!</f>
        <v>#REF!</v>
      </c>
      <c r="AD100" s="124" t="e">
        <f>AC100/G100*100</f>
        <v>#REF!</v>
      </c>
      <c r="AH100" s="184"/>
    </row>
    <row r="101" spans="1:30" ht="32.25" outlineLevel="6" thickBot="1">
      <c r="A101" s="5" t="s">
        <v>102</v>
      </c>
      <c r="B101" s="17">
        <v>951</v>
      </c>
      <c r="C101" s="6" t="s">
        <v>67</v>
      </c>
      <c r="D101" s="6" t="s">
        <v>246</v>
      </c>
      <c r="E101" s="6" t="s">
        <v>101</v>
      </c>
      <c r="F101" s="6"/>
      <c r="G101" s="96">
        <f>G102</f>
        <v>0</v>
      </c>
      <c r="H101" s="96">
        <f>H102</f>
        <v>123.64842</v>
      </c>
      <c r="I101" s="96">
        <f>I102</f>
        <v>123.648</v>
      </c>
      <c r="J101" s="194" t="e">
        <f t="shared" si="17"/>
        <v>#DIV/0!</v>
      </c>
      <c r="K101" s="110">
        <f t="shared" si="16"/>
        <v>99.99966032724073</v>
      </c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41"/>
      <c r="AD101" s="124"/>
    </row>
    <row r="102" spans="1:34" ht="32.25" outlineLevel="6" thickBot="1">
      <c r="A102" s="47" t="s">
        <v>423</v>
      </c>
      <c r="B102" s="51">
        <v>951</v>
      </c>
      <c r="C102" s="52" t="s">
        <v>67</v>
      </c>
      <c r="D102" s="52" t="s">
        <v>246</v>
      </c>
      <c r="E102" s="52" t="s">
        <v>422</v>
      </c>
      <c r="F102" s="52"/>
      <c r="G102" s="92">
        <v>0</v>
      </c>
      <c r="H102" s="92">
        <v>123.64842</v>
      </c>
      <c r="I102" s="92">
        <v>123.648</v>
      </c>
      <c r="J102" s="194" t="e">
        <f t="shared" si="17"/>
        <v>#DIV/0!</v>
      </c>
      <c r="K102" s="110">
        <f t="shared" si="16"/>
        <v>99.99966032724073</v>
      </c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41"/>
      <c r="AD102" s="124"/>
      <c r="AH102" s="184"/>
    </row>
    <row r="103" spans="1:30" ht="19.5" customHeight="1" outlineLevel="6" thickBot="1">
      <c r="A103" s="53" t="s">
        <v>136</v>
      </c>
      <c r="B103" s="49">
        <v>951</v>
      </c>
      <c r="C103" s="50" t="s">
        <v>67</v>
      </c>
      <c r="D103" s="50" t="s">
        <v>248</v>
      </c>
      <c r="E103" s="50" t="s">
        <v>5</v>
      </c>
      <c r="F103" s="50"/>
      <c r="G103" s="93">
        <f>G104+G105+G106</f>
        <v>0</v>
      </c>
      <c r="H103" s="93">
        <f>H104+H105+H106</f>
        <v>268.60184</v>
      </c>
      <c r="I103" s="93">
        <f>I104+I105+I106</f>
        <v>268.602</v>
      </c>
      <c r="J103" s="194" t="e">
        <f t="shared" si="17"/>
        <v>#DIV/0!</v>
      </c>
      <c r="K103" s="110">
        <f t="shared" si="16"/>
        <v>100.000059567723</v>
      </c>
      <c r="M103" s="130" t="e">
        <f>#REF!+M104</f>
        <v>#REF!</v>
      </c>
      <c r="N103" s="130" t="e">
        <f>#REF!+N104</f>
        <v>#REF!</v>
      </c>
      <c r="O103" s="130" t="e">
        <f>#REF!+O104</f>
        <v>#REF!</v>
      </c>
      <c r="P103" s="130" t="e">
        <f>#REF!+P104</f>
        <v>#REF!</v>
      </c>
      <c r="Q103" s="130" t="e">
        <f>#REF!+Q104</f>
        <v>#REF!</v>
      </c>
      <c r="R103" s="130" t="e">
        <f>#REF!+R104</f>
        <v>#REF!</v>
      </c>
      <c r="S103" s="130" t="e">
        <f>#REF!+S104</f>
        <v>#REF!</v>
      </c>
      <c r="T103" s="130" t="e">
        <f>#REF!+T104</f>
        <v>#REF!</v>
      </c>
      <c r="U103" s="130" t="e">
        <f>#REF!+U104</f>
        <v>#REF!</v>
      </c>
      <c r="V103" s="130" t="e">
        <f>#REF!+V104</f>
        <v>#REF!</v>
      </c>
      <c r="W103" s="130" t="e">
        <f>#REF!+W104</f>
        <v>#REF!</v>
      </c>
      <c r="X103" s="130" t="e">
        <f>#REF!+X104</f>
        <v>#REF!</v>
      </c>
      <c r="Y103" s="130" t="e">
        <f>#REF!+Y104</f>
        <v>#REF!</v>
      </c>
      <c r="Z103" s="130" t="e">
        <f>#REF!+Z104</f>
        <v>#REF!</v>
      </c>
      <c r="AA103" s="130" t="e">
        <f>#REF!+AA104</f>
        <v>#REF!</v>
      </c>
      <c r="AB103" s="130" t="e">
        <f>#REF!+AB104</f>
        <v>#REF!</v>
      </c>
      <c r="AC103" s="130" t="e">
        <f>#REF!+AC104</f>
        <v>#REF!</v>
      </c>
      <c r="AD103" s="124" t="e">
        <f>AC103/G103*100</f>
        <v>#REF!</v>
      </c>
    </row>
    <row r="104" spans="1:34" ht="16.5" customHeight="1" outlineLevel="4" thickBot="1">
      <c r="A104" s="99" t="s">
        <v>106</v>
      </c>
      <c r="B104" s="111">
        <v>951</v>
      </c>
      <c r="C104" s="100" t="s">
        <v>67</v>
      </c>
      <c r="D104" s="100" t="s">
        <v>248</v>
      </c>
      <c r="E104" s="100" t="s">
        <v>210</v>
      </c>
      <c r="F104" s="100"/>
      <c r="G104" s="101">
        <v>0</v>
      </c>
      <c r="H104" s="101">
        <v>268.60184</v>
      </c>
      <c r="I104" s="101">
        <v>268.602</v>
      </c>
      <c r="J104" s="194" t="e">
        <f t="shared" si="17"/>
        <v>#DIV/0!</v>
      </c>
      <c r="K104" s="110">
        <f t="shared" si="16"/>
        <v>100.000059567723</v>
      </c>
      <c r="M104" s="119">
        <f aca="true" t="shared" si="26" ref="M104:AB104">M110</f>
        <v>0</v>
      </c>
      <c r="N104" s="119">
        <f t="shared" si="26"/>
        <v>0</v>
      </c>
      <c r="O104" s="119">
        <f t="shared" si="26"/>
        <v>0</v>
      </c>
      <c r="P104" s="119">
        <f t="shared" si="26"/>
        <v>0</v>
      </c>
      <c r="Q104" s="119">
        <f t="shared" si="26"/>
        <v>0</v>
      </c>
      <c r="R104" s="119">
        <f t="shared" si="26"/>
        <v>0</v>
      </c>
      <c r="S104" s="119">
        <f t="shared" si="26"/>
        <v>0</v>
      </c>
      <c r="T104" s="119">
        <f t="shared" si="26"/>
        <v>0</v>
      </c>
      <c r="U104" s="119">
        <f t="shared" si="26"/>
        <v>0</v>
      </c>
      <c r="V104" s="119">
        <f t="shared" si="26"/>
        <v>0</v>
      </c>
      <c r="W104" s="119">
        <f t="shared" si="26"/>
        <v>0</v>
      </c>
      <c r="X104" s="119">
        <f t="shared" si="26"/>
        <v>0</v>
      </c>
      <c r="Y104" s="119">
        <f t="shared" si="26"/>
        <v>0</v>
      </c>
      <c r="Z104" s="119">
        <f t="shared" si="26"/>
        <v>0</v>
      </c>
      <c r="AA104" s="119">
        <f t="shared" si="26"/>
        <v>0</v>
      </c>
      <c r="AB104" s="119">
        <f t="shared" si="26"/>
        <v>0</v>
      </c>
      <c r="AC104" s="119">
        <f>AC110</f>
        <v>1067.9833</v>
      </c>
      <c r="AD104" s="144" t="e">
        <f>AC104/G104*100</f>
        <v>#DIV/0!</v>
      </c>
      <c r="AH104" s="184"/>
    </row>
    <row r="105" spans="1:30" ht="16.5" customHeight="1" outlineLevel="4" thickBot="1">
      <c r="A105" s="99" t="s">
        <v>100</v>
      </c>
      <c r="B105" s="111">
        <v>951</v>
      </c>
      <c r="C105" s="100" t="s">
        <v>67</v>
      </c>
      <c r="D105" s="100" t="s">
        <v>248</v>
      </c>
      <c r="E105" s="100" t="s">
        <v>95</v>
      </c>
      <c r="F105" s="100"/>
      <c r="G105" s="101">
        <v>0</v>
      </c>
      <c r="H105" s="101">
        <v>0</v>
      </c>
      <c r="I105" s="101">
        <v>0</v>
      </c>
      <c r="J105" s="194" t="e">
        <f t="shared" si="17"/>
        <v>#DIV/0!</v>
      </c>
      <c r="K105" s="110" t="e">
        <f t="shared" si="16"/>
        <v>#DIV/0!</v>
      </c>
      <c r="M105" s="145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5"/>
      <c r="AD105" s="144"/>
    </row>
    <row r="106" spans="1:30" ht="16.5" customHeight="1" outlineLevel="4" thickBot="1">
      <c r="A106" s="99" t="s">
        <v>309</v>
      </c>
      <c r="B106" s="111">
        <v>951</v>
      </c>
      <c r="C106" s="100" t="s">
        <v>67</v>
      </c>
      <c r="D106" s="100" t="s">
        <v>248</v>
      </c>
      <c r="E106" s="100" t="s">
        <v>310</v>
      </c>
      <c r="F106" s="100"/>
      <c r="G106" s="101">
        <v>0</v>
      </c>
      <c r="H106" s="101">
        <v>0</v>
      </c>
      <c r="I106" s="101">
        <v>0</v>
      </c>
      <c r="J106" s="194" t="e">
        <f t="shared" si="17"/>
        <v>#DIV/0!</v>
      </c>
      <c r="K106" s="110" t="e">
        <f t="shared" si="16"/>
        <v>#DIV/0!</v>
      </c>
      <c r="M106" s="145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5"/>
      <c r="AD106" s="144"/>
    </row>
    <row r="107" spans="1:30" ht="33.75" customHeight="1" outlineLevel="4" thickBot="1">
      <c r="A107" s="53" t="s">
        <v>137</v>
      </c>
      <c r="B107" s="49">
        <v>951</v>
      </c>
      <c r="C107" s="50" t="s">
        <v>67</v>
      </c>
      <c r="D107" s="50" t="s">
        <v>252</v>
      </c>
      <c r="E107" s="50" t="s">
        <v>5</v>
      </c>
      <c r="F107" s="50"/>
      <c r="G107" s="93">
        <f>G108+G112+G114</f>
        <v>36409.700000000004</v>
      </c>
      <c r="H107" s="93">
        <f>H108+H112+H114</f>
        <v>40314.425970000004</v>
      </c>
      <c r="I107" s="93">
        <f>I108+I112+I114</f>
        <v>38510.272</v>
      </c>
      <c r="J107" s="194">
        <f t="shared" si="17"/>
        <v>105.76926478383506</v>
      </c>
      <c r="K107" s="110">
        <f t="shared" si="16"/>
        <v>95.52479310670932</v>
      </c>
      <c r="M107" s="132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2"/>
      <c r="AD107" s="124"/>
    </row>
    <row r="108" spans="1:30" ht="15.75" customHeight="1" outlineLevel="4" thickBot="1">
      <c r="A108" s="5" t="s">
        <v>108</v>
      </c>
      <c r="B108" s="17">
        <v>951</v>
      </c>
      <c r="C108" s="6" t="s">
        <v>67</v>
      </c>
      <c r="D108" s="6" t="s">
        <v>252</v>
      </c>
      <c r="E108" s="6" t="s">
        <v>107</v>
      </c>
      <c r="F108" s="6"/>
      <c r="G108" s="96">
        <f>G109+G110+G111</f>
        <v>20247</v>
      </c>
      <c r="H108" s="96">
        <f>H109+H110+H111</f>
        <v>20114.43045</v>
      </c>
      <c r="I108" s="96">
        <f>I109+I110+I111</f>
        <v>19963.974</v>
      </c>
      <c r="J108" s="194">
        <f t="shared" si="17"/>
        <v>98.60213364942953</v>
      </c>
      <c r="K108" s="110">
        <f t="shared" si="16"/>
        <v>99.25199746334353</v>
      </c>
      <c r="M108" s="132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2"/>
      <c r="AD108" s="124"/>
    </row>
    <row r="109" spans="1:34" ht="15.75" customHeight="1" outlineLevel="4" thickBot="1">
      <c r="A109" s="47" t="s">
        <v>238</v>
      </c>
      <c r="B109" s="51">
        <v>951</v>
      </c>
      <c r="C109" s="52" t="s">
        <v>67</v>
      </c>
      <c r="D109" s="52" t="s">
        <v>252</v>
      </c>
      <c r="E109" s="52" t="s">
        <v>109</v>
      </c>
      <c r="F109" s="52"/>
      <c r="G109" s="92">
        <v>15520</v>
      </c>
      <c r="H109" s="92">
        <v>15492.21979</v>
      </c>
      <c r="I109" s="92">
        <v>15376.228</v>
      </c>
      <c r="J109" s="194">
        <f t="shared" si="17"/>
        <v>99.07363402061856</v>
      </c>
      <c r="K109" s="110">
        <f t="shared" si="16"/>
        <v>99.25129005673628</v>
      </c>
      <c r="M109" s="132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2"/>
      <c r="AD109" s="124"/>
      <c r="AH109" s="184"/>
    </row>
    <row r="110" spans="1:34" ht="32.25" outlineLevel="5" thickBot="1">
      <c r="A110" s="47" t="s">
        <v>240</v>
      </c>
      <c r="B110" s="51">
        <v>951</v>
      </c>
      <c r="C110" s="52" t="s">
        <v>67</v>
      </c>
      <c r="D110" s="52" t="s">
        <v>252</v>
      </c>
      <c r="E110" s="52" t="s">
        <v>110</v>
      </c>
      <c r="F110" s="52"/>
      <c r="G110" s="92">
        <v>40</v>
      </c>
      <c r="H110" s="92">
        <v>1.6</v>
      </c>
      <c r="I110" s="92">
        <v>1.6</v>
      </c>
      <c r="J110" s="194">
        <f t="shared" si="17"/>
        <v>4</v>
      </c>
      <c r="K110" s="110">
        <f t="shared" si="16"/>
        <v>100</v>
      </c>
      <c r="M110" s="135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133"/>
      <c r="AC110" s="136">
        <v>1067.9833</v>
      </c>
      <c r="AD110" s="124">
        <f>AC110/G107*100</f>
        <v>2.933238395262801</v>
      </c>
      <c r="AH110" s="184"/>
    </row>
    <row r="111" spans="1:34" ht="18.75" customHeight="1" outlineLevel="6" thickBot="1">
      <c r="A111" s="47" t="s">
        <v>236</v>
      </c>
      <c r="B111" s="51">
        <v>951</v>
      </c>
      <c r="C111" s="52" t="s">
        <v>67</v>
      </c>
      <c r="D111" s="52" t="s">
        <v>252</v>
      </c>
      <c r="E111" s="52" t="s">
        <v>237</v>
      </c>
      <c r="F111" s="52"/>
      <c r="G111" s="92">
        <v>4687</v>
      </c>
      <c r="H111" s="92">
        <v>4620.61066</v>
      </c>
      <c r="I111" s="92">
        <v>4586.146</v>
      </c>
      <c r="J111" s="194">
        <f t="shared" si="17"/>
        <v>97.8482184766375</v>
      </c>
      <c r="K111" s="110">
        <f t="shared" si="16"/>
        <v>99.25411027814232</v>
      </c>
      <c r="M111" s="130" t="e">
        <f aca="true" t="shared" si="27" ref="M111:AB111">M112</f>
        <v>#REF!</v>
      </c>
      <c r="N111" s="130" t="e">
        <f t="shared" si="27"/>
        <v>#REF!</v>
      </c>
      <c r="O111" s="130" t="e">
        <f t="shared" si="27"/>
        <v>#REF!</v>
      </c>
      <c r="P111" s="130" t="e">
        <f t="shared" si="27"/>
        <v>#REF!</v>
      </c>
      <c r="Q111" s="130" t="e">
        <f t="shared" si="27"/>
        <v>#REF!</v>
      </c>
      <c r="R111" s="130" t="e">
        <f t="shared" si="27"/>
        <v>#REF!</v>
      </c>
      <c r="S111" s="130" t="e">
        <f t="shared" si="27"/>
        <v>#REF!</v>
      </c>
      <c r="T111" s="130" t="e">
        <f t="shared" si="27"/>
        <v>#REF!</v>
      </c>
      <c r="U111" s="130" t="e">
        <f t="shared" si="27"/>
        <v>#REF!</v>
      </c>
      <c r="V111" s="130" t="e">
        <f t="shared" si="27"/>
        <v>#REF!</v>
      </c>
      <c r="W111" s="130" t="e">
        <f t="shared" si="27"/>
        <v>#REF!</v>
      </c>
      <c r="X111" s="130" t="e">
        <f t="shared" si="27"/>
        <v>#REF!</v>
      </c>
      <c r="Y111" s="130" t="e">
        <f t="shared" si="27"/>
        <v>#REF!</v>
      </c>
      <c r="Z111" s="130" t="e">
        <f t="shared" si="27"/>
        <v>#REF!</v>
      </c>
      <c r="AA111" s="130" t="e">
        <f t="shared" si="27"/>
        <v>#REF!</v>
      </c>
      <c r="AB111" s="130" t="e">
        <f t="shared" si="27"/>
        <v>#REF!</v>
      </c>
      <c r="AC111" s="141" t="e">
        <f>AC112</f>
        <v>#REF!</v>
      </c>
      <c r="AD111" s="124" t="e">
        <f>AC111/G108*100</f>
        <v>#REF!</v>
      </c>
      <c r="AH111" s="184"/>
    </row>
    <row r="112" spans="1:30" ht="18" customHeight="1" outlineLevel="6" thickBot="1">
      <c r="A112" s="5" t="s">
        <v>96</v>
      </c>
      <c r="B112" s="17">
        <v>951</v>
      </c>
      <c r="C112" s="6" t="s">
        <v>67</v>
      </c>
      <c r="D112" s="6" t="s">
        <v>252</v>
      </c>
      <c r="E112" s="6" t="s">
        <v>91</v>
      </c>
      <c r="F112" s="6"/>
      <c r="G112" s="96">
        <f>G113</f>
        <v>15877.9</v>
      </c>
      <c r="H112" s="96">
        <f>H113</f>
        <v>19925.19552</v>
      </c>
      <c r="I112" s="96">
        <f>I113</f>
        <v>18283.795</v>
      </c>
      <c r="J112" s="194">
        <f t="shared" si="17"/>
        <v>115.1524760831092</v>
      </c>
      <c r="K112" s="110">
        <f t="shared" si="16"/>
        <v>91.76218613085909</v>
      </c>
      <c r="M112" s="147" t="e">
        <f>#REF!</f>
        <v>#REF!</v>
      </c>
      <c r="N112" s="147" t="e">
        <f>#REF!</f>
        <v>#REF!</v>
      </c>
      <c r="O112" s="147" t="e">
        <f>#REF!</f>
        <v>#REF!</v>
      </c>
      <c r="P112" s="147" t="e">
        <f>#REF!</f>
        <v>#REF!</v>
      </c>
      <c r="Q112" s="147" t="e">
        <f>#REF!</f>
        <v>#REF!</v>
      </c>
      <c r="R112" s="147" t="e">
        <f>#REF!</f>
        <v>#REF!</v>
      </c>
      <c r="S112" s="147" t="e">
        <f>#REF!</f>
        <v>#REF!</v>
      </c>
      <c r="T112" s="147" t="e">
        <f>#REF!</f>
        <v>#REF!</v>
      </c>
      <c r="U112" s="147" t="e">
        <f>#REF!</f>
        <v>#REF!</v>
      </c>
      <c r="V112" s="147" t="e">
        <f>#REF!</f>
        <v>#REF!</v>
      </c>
      <c r="W112" s="147" t="e">
        <f>#REF!</f>
        <v>#REF!</v>
      </c>
      <c r="X112" s="147" t="e">
        <f>#REF!</f>
        <v>#REF!</v>
      </c>
      <c r="Y112" s="147" t="e">
        <f>#REF!</f>
        <v>#REF!</v>
      </c>
      <c r="Z112" s="147" t="e">
        <f>#REF!</f>
        <v>#REF!</v>
      </c>
      <c r="AA112" s="147" t="e">
        <f>#REF!</f>
        <v>#REF!</v>
      </c>
      <c r="AB112" s="147" t="e">
        <f>#REF!</f>
        <v>#REF!</v>
      </c>
      <c r="AC112" s="147" t="e">
        <f>#REF!</f>
        <v>#REF!</v>
      </c>
      <c r="AD112" s="124" t="e">
        <f>AC112/G109*100</f>
        <v>#REF!</v>
      </c>
    </row>
    <row r="113" spans="1:34" ht="32.25" outlineLevel="6" thickBot="1">
      <c r="A113" s="47" t="s">
        <v>97</v>
      </c>
      <c r="B113" s="51">
        <v>951</v>
      </c>
      <c r="C113" s="52" t="s">
        <v>67</v>
      </c>
      <c r="D113" s="52" t="s">
        <v>252</v>
      </c>
      <c r="E113" s="52" t="s">
        <v>92</v>
      </c>
      <c r="F113" s="52"/>
      <c r="G113" s="92">
        <v>15877.9</v>
      </c>
      <c r="H113" s="92">
        <v>19925.19552</v>
      </c>
      <c r="I113" s="92">
        <v>18283.795</v>
      </c>
      <c r="J113" s="194">
        <f t="shared" si="17"/>
        <v>115.1524760831092</v>
      </c>
      <c r="K113" s="110">
        <f t="shared" si="16"/>
        <v>91.76218613085909</v>
      </c>
      <c r="M113" s="148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37"/>
      <c r="AD113" s="124"/>
      <c r="AH113" s="184"/>
    </row>
    <row r="114" spans="1:30" ht="16.5" outlineLevel="6" thickBot="1">
      <c r="A114" s="5" t="s">
        <v>98</v>
      </c>
      <c r="B114" s="17">
        <v>951</v>
      </c>
      <c r="C114" s="6" t="s">
        <v>67</v>
      </c>
      <c r="D114" s="6" t="s">
        <v>252</v>
      </c>
      <c r="E114" s="6" t="s">
        <v>93</v>
      </c>
      <c r="F114" s="6"/>
      <c r="G114" s="96">
        <f>G115+G116+G117</f>
        <v>284.8</v>
      </c>
      <c r="H114" s="96">
        <f>H115+H116+H117</f>
        <v>274.8</v>
      </c>
      <c r="I114" s="96">
        <f>I115+I116+I117</f>
        <v>262.503</v>
      </c>
      <c r="J114" s="194">
        <f t="shared" si="17"/>
        <v>92.17099719101122</v>
      </c>
      <c r="K114" s="110">
        <f t="shared" si="16"/>
        <v>95.52510917030567</v>
      </c>
      <c r="M114" s="148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37"/>
      <c r="AD114" s="124"/>
    </row>
    <row r="115" spans="1:34" ht="17.25" customHeight="1" outlineLevel="6" thickBot="1">
      <c r="A115" s="47" t="s">
        <v>99</v>
      </c>
      <c r="B115" s="51">
        <v>951</v>
      </c>
      <c r="C115" s="52" t="s">
        <v>67</v>
      </c>
      <c r="D115" s="52" t="s">
        <v>252</v>
      </c>
      <c r="E115" s="52" t="s">
        <v>94</v>
      </c>
      <c r="F115" s="52"/>
      <c r="G115" s="92">
        <v>252</v>
      </c>
      <c r="H115" s="92">
        <v>252</v>
      </c>
      <c r="I115" s="92">
        <v>244.531</v>
      </c>
      <c r="J115" s="194">
        <f t="shared" si="17"/>
        <v>97.03611111111111</v>
      </c>
      <c r="K115" s="110">
        <f t="shared" si="16"/>
        <v>97.03611111111111</v>
      </c>
      <c r="M115" s="148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37"/>
      <c r="AD115" s="124"/>
      <c r="AH115" s="184"/>
    </row>
    <row r="116" spans="1:34" ht="16.5" outlineLevel="6" thickBot="1">
      <c r="A116" s="47" t="s">
        <v>100</v>
      </c>
      <c r="B116" s="51">
        <v>951</v>
      </c>
      <c r="C116" s="52" t="s">
        <v>67</v>
      </c>
      <c r="D116" s="52" t="s">
        <v>252</v>
      </c>
      <c r="E116" s="52" t="s">
        <v>95</v>
      </c>
      <c r="F116" s="52"/>
      <c r="G116" s="92">
        <v>22.8</v>
      </c>
      <c r="H116" s="92">
        <v>12.8</v>
      </c>
      <c r="I116" s="92">
        <v>9.387</v>
      </c>
      <c r="J116" s="194">
        <f t="shared" si="17"/>
        <v>41.171052631578945</v>
      </c>
      <c r="K116" s="110">
        <f t="shared" si="16"/>
        <v>73.3359375</v>
      </c>
      <c r="M116" s="148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37"/>
      <c r="AD116" s="124"/>
      <c r="AH116" s="184"/>
    </row>
    <row r="117" spans="1:34" ht="16.5" outlineLevel="6" thickBot="1">
      <c r="A117" s="47" t="s">
        <v>309</v>
      </c>
      <c r="B117" s="51">
        <v>951</v>
      </c>
      <c r="C117" s="52" t="s">
        <v>67</v>
      </c>
      <c r="D117" s="52" t="s">
        <v>252</v>
      </c>
      <c r="E117" s="52" t="s">
        <v>95</v>
      </c>
      <c r="F117" s="52"/>
      <c r="G117" s="92">
        <v>10</v>
      </c>
      <c r="H117" s="92">
        <v>10</v>
      </c>
      <c r="I117" s="92">
        <v>8.585</v>
      </c>
      <c r="J117" s="194">
        <f t="shared" si="17"/>
        <v>85.85000000000001</v>
      </c>
      <c r="K117" s="110">
        <f t="shared" si="16"/>
        <v>85.85000000000001</v>
      </c>
      <c r="M117" s="148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37"/>
      <c r="AD117" s="124"/>
      <c r="AH117" s="184"/>
    </row>
    <row r="118" spans="1:30" ht="32.25" outlineLevel="6" thickBot="1">
      <c r="A118" s="53" t="s">
        <v>154</v>
      </c>
      <c r="B118" s="49">
        <v>951</v>
      </c>
      <c r="C118" s="50" t="s">
        <v>67</v>
      </c>
      <c r="D118" s="50" t="s">
        <v>385</v>
      </c>
      <c r="E118" s="50" t="s">
        <v>5</v>
      </c>
      <c r="F118" s="50"/>
      <c r="G118" s="93">
        <f aca="true" t="shared" si="28" ref="G118:I119">G119</f>
        <v>2000</v>
      </c>
      <c r="H118" s="93">
        <f t="shared" si="28"/>
        <v>800.73201</v>
      </c>
      <c r="I118" s="93">
        <f t="shared" si="28"/>
        <v>800.732</v>
      </c>
      <c r="J118" s="194">
        <f t="shared" si="17"/>
        <v>40.0366</v>
      </c>
      <c r="K118" s="110">
        <f t="shared" si="16"/>
        <v>99.99999875114273</v>
      </c>
      <c r="M118" s="148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37"/>
      <c r="AD118" s="124"/>
    </row>
    <row r="119" spans="1:30" ht="16.5" outlineLevel="6" thickBot="1">
      <c r="A119" s="5" t="s">
        <v>116</v>
      </c>
      <c r="B119" s="17">
        <v>951</v>
      </c>
      <c r="C119" s="6" t="s">
        <v>67</v>
      </c>
      <c r="D119" s="6" t="s">
        <v>385</v>
      </c>
      <c r="E119" s="6" t="s">
        <v>115</v>
      </c>
      <c r="F119" s="6"/>
      <c r="G119" s="96">
        <f t="shared" si="28"/>
        <v>2000</v>
      </c>
      <c r="H119" s="96">
        <f t="shared" si="28"/>
        <v>800.73201</v>
      </c>
      <c r="I119" s="96">
        <f t="shared" si="28"/>
        <v>800.732</v>
      </c>
      <c r="J119" s="194">
        <f t="shared" si="17"/>
        <v>40.0366</v>
      </c>
      <c r="K119" s="110">
        <f t="shared" si="16"/>
        <v>99.99999875114273</v>
      </c>
      <c r="M119" s="148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37"/>
      <c r="AD119" s="124"/>
    </row>
    <row r="120" spans="1:34" ht="48" outlineLevel="6" thickBot="1">
      <c r="A120" s="57" t="s">
        <v>196</v>
      </c>
      <c r="B120" s="51">
        <v>951</v>
      </c>
      <c r="C120" s="52" t="s">
        <v>67</v>
      </c>
      <c r="D120" s="52" t="s">
        <v>385</v>
      </c>
      <c r="E120" s="52" t="s">
        <v>85</v>
      </c>
      <c r="F120" s="52"/>
      <c r="G120" s="92">
        <v>2000</v>
      </c>
      <c r="H120" s="92">
        <v>800.73201</v>
      </c>
      <c r="I120" s="92">
        <v>800.732</v>
      </c>
      <c r="J120" s="194">
        <f t="shared" si="17"/>
        <v>40.0366</v>
      </c>
      <c r="K120" s="110">
        <f t="shared" si="16"/>
        <v>99.99999875114273</v>
      </c>
      <c r="M120" s="148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37"/>
      <c r="AD120" s="124"/>
      <c r="AH120" s="184"/>
    </row>
    <row r="121" spans="1:30" ht="32.25" outlineLevel="6" thickBot="1">
      <c r="A121" s="70" t="s">
        <v>138</v>
      </c>
      <c r="B121" s="49">
        <v>951</v>
      </c>
      <c r="C121" s="50" t="s">
        <v>67</v>
      </c>
      <c r="D121" s="50" t="s">
        <v>253</v>
      </c>
      <c r="E121" s="50" t="s">
        <v>5</v>
      </c>
      <c r="F121" s="50"/>
      <c r="G121" s="93">
        <f>G122+G126</f>
        <v>1137.906</v>
      </c>
      <c r="H121" s="93">
        <f>H122+H126</f>
        <v>1137.9060000000002</v>
      </c>
      <c r="I121" s="93">
        <f>I122+I126</f>
        <v>1131.445</v>
      </c>
      <c r="J121" s="194">
        <f t="shared" si="17"/>
        <v>99.43220265997367</v>
      </c>
      <c r="K121" s="110">
        <f t="shared" si="16"/>
        <v>99.43220265997364</v>
      </c>
      <c r="M121" s="148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37"/>
      <c r="AD121" s="124"/>
    </row>
    <row r="122" spans="1:30" ht="32.25" outlineLevel="6" thickBot="1">
      <c r="A122" s="5" t="s">
        <v>90</v>
      </c>
      <c r="B122" s="17">
        <v>951</v>
      </c>
      <c r="C122" s="6" t="s">
        <v>67</v>
      </c>
      <c r="D122" s="6" t="s">
        <v>253</v>
      </c>
      <c r="E122" s="6" t="s">
        <v>87</v>
      </c>
      <c r="F122" s="6"/>
      <c r="G122" s="96">
        <f>G123+G124+G125</f>
        <v>1071.828</v>
      </c>
      <c r="H122" s="96">
        <f>H123+H124+H125</f>
        <v>1091.8962000000001</v>
      </c>
      <c r="I122" s="96">
        <f>I123+I124+I125</f>
        <v>1091.896</v>
      </c>
      <c r="J122" s="194">
        <f t="shared" si="17"/>
        <v>101.87231533417676</v>
      </c>
      <c r="K122" s="110">
        <f t="shared" si="16"/>
        <v>99.99998168324056</v>
      </c>
      <c r="M122" s="148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37"/>
      <c r="AD122" s="124"/>
    </row>
    <row r="123" spans="1:34" ht="19.5" customHeight="1" outlineLevel="6" thickBot="1">
      <c r="A123" s="47" t="s">
        <v>239</v>
      </c>
      <c r="B123" s="51">
        <v>951</v>
      </c>
      <c r="C123" s="52" t="s">
        <v>67</v>
      </c>
      <c r="D123" s="52" t="s">
        <v>253</v>
      </c>
      <c r="E123" s="52" t="s">
        <v>88</v>
      </c>
      <c r="F123" s="52"/>
      <c r="G123" s="92">
        <v>825.072</v>
      </c>
      <c r="H123" s="92">
        <v>841.07581</v>
      </c>
      <c r="I123" s="92">
        <v>841.076</v>
      </c>
      <c r="J123" s="194">
        <f t="shared" si="17"/>
        <v>101.93970950414024</v>
      </c>
      <c r="K123" s="110">
        <f t="shared" si="16"/>
        <v>100.00002259011586</v>
      </c>
      <c r="M123" s="148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37"/>
      <c r="AD123" s="124"/>
      <c r="AH123" s="184"/>
    </row>
    <row r="124" spans="1:34" ht="31.5" customHeight="1" outlineLevel="6" thickBot="1">
      <c r="A124" s="47" t="s">
        <v>241</v>
      </c>
      <c r="B124" s="51">
        <v>951</v>
      </c>
      <c r="C124" s="52" t="s">
        <v>67</v>
      </c>
      <c r="D124" s="52" t="s">
        <v>253</v>
      </c>
      <c r="E124" s="52" t="s">
        <v>89</v>
      </c>
      <c r="F124" s="52"/>
      <c r="G124" s="92">
        <v>0</v>
      </c>
      <c r="H124" s="92">
        <v>0</v>
      </c>
      <c r="I124" s="92">
        <v>0</v>
      </c>
      <c r="J124" s="194" t="e">
        <f t="shared" si="17"/>
        <v>#DIV/0!</v>
      </c>
      <c r="K124" s="110" t="e">
        <f t="shared" si="16"/>
        <v>#DIV/0!</v>
      </c>
      <c r="M124" s="148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37"/>
      <c r="AD124" s="124"/>
      <c r="AH124" s="187"/>
    </row>
    <row r="125" spans="1:34" ht="48" outlineLevel="6" thickBot="1">
      <c r="A125" s="47" t="s">
        <v>234</v>
      </c>
      <c r="B125" s="51">
        <v>951</v>
      </c>
      <c r="C125" s="52" t="s">
        <v>67</v>
      </c>
      <c r="D125" s="52" t="s">
        <v>253</v>
      </c>
      <c r="E125" s="52" t="s">
        <v>235</v>
      </c>
      <c r="F125" s="52"/>
      <c r="G125" s="92">
        <v>246.756</v>
      </c>
      <c r="H125" s="92">
        <v>250.82039</v>
      </c>
      <c r="I125" s="92">
        <v>250.82</v>
      </c>
      <c r="J125" s="194">
        <f t="shared" si="17"/>
        <v>101.64697109695406</v>
      </c>
      <c r="K125" s="110">
        <f t="shared" si="16"/>
        <v>99.99984451024895</v>
      </c>
      <c r="M125" s="148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37"/>
      <c r="AD125" s="124"/>
      <c r="AH125" s="184"/>
    </row>
    <row r="126" spans="1:30" ht="15" customHeight="1" outlineLevel="6" thickBot="1">
      <c r="A126" s="5" t="s">
        <v>96</v>
      </c>
      <c r="B126" s="17">
        <v>951</v>
      </c>
      <c r="C126" s="6" t="s">
        <v>67</v>
      </c>
      <c r="D126" s="6" t="s">
        <v>253</v>
      </c>
      <c r="E126" s="6" t="s">
        <v>91</v>
      </c>
      <c r="F126" s="6"/>
      <c r="G126" s="96">
        <f>G127</f>
        <v>66.078</v>
      </c>
      <c r="H126" s="96">
        <f>H127</f>
        <v>46.0098</v>
      </c>
      <c r="I126" s="96">
        <f>I127</f>
        <v>39.549</v>
      </c>
      <c r="J126" s="194">
        <f t="shared" si="17"/>
        <v>59.851993099064735</v>
      </c>
      <c r="K126" s="110">
        <f t="shared" si="16"/>
        <v>85.95777421331977</v>
      </c>
      <c r="M126" s="148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37"/>
      <c r="AD126" s="124"/>
    </row>
    <row r="127" spans="1:34" ht="32.25" outlineLevel="6" thickBot="1">
      <c r="A127" s="47" t="s">
        <v>97</v>
      </c>
      <c r="B127" s="51">
        <v>951</v>
      </c>
      <c r="C127" s="52" t="s">
        <v>67</v>
      </c>
      <c r="D127" s="52" t="s">
        <v>253</v>
      </c>
      <c r="E127" s="52" t="s">
        <v>92</v>
      </c>
      <c r="F127" s="52"/>
      <c r="G127" s="92">
        <v>66.078</v>
      </c>
      <c r="H127" s="92">
        <v>46.0098</v>
      </c>
      <c r="I127" s="92">
        <v>39.549</v>
      </c>
      <c r="J127" s="194">
        <f t="shared" si="17"/>
        <v>59.851993099064735</v>
      </c>
      <c r="K127" s="110">
        <f t="shared" si="16"/>
        <v>85.95777421331977</v>
      </c>
      <c r="M127" s="148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37"/>
      <c r="AD127" s="124"/>
      <c r="AH127" s="184"/>
    </row>
    <row r="128" spans="1:30" ht="32.25" outlineLevel="6" thickBot="1">
      <c r="A128" s="70" t="s">
        <v>139</v>
      </c>
      <c r="B128" s="49">
        <v>951</v>
      </c>
      <c r="C128" s="50" t="s">
        <v>67</v>
      </c>
      <c r="D128" s="50" t="s">
        <v>254</v>
      </c>
      <c r="E128" s="50" t="s">
        <v>5</v>
      </c>
      <c r="F128" s="50"/>
      <c r="G128" s="93">
        <f>G129+G133</f>
        <v>747.1569999999999</v>
      </c>
      <c r="H128" s="93">
        <f>H129+H133</f>
        <v>747.1569999999999</v>
      </c>
      <c r="I128" s="93">
        <f>I129+I133</f>
        <v>747.1569999999999</v>
      </c>
      <c r="J128" s="194">
        <f t="shared" si="17"/>
        <v>100</v>
      </c>
      <c r="K128" s="110">
        <f t="shared" si="16"/>
        <v>100</v>
      </c>
      <c r="M128" s="148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37"/>
      <c r="AD128" s="124"/>
    </row>
    <row r="129" spans="1:30" ht="32.25" outlineLevel="6" thickBot="1">
      <c r="A129" s="5" t="s">
        <v>90</v>
      </c>
      <c r="B129" s="17">
        <v>951</v>
      </c>
      <c r="C129" s="6" t="s">
        <v>67</v>
      </c>
      <c r="D129" s="6" t="s">
        <v>254</v>
      </c>
      <c r="E129" s="6" t="s">
        <v>87</v>
      </c>
      <c r="F129" s="6"/>
      <c r="G129" s="96">
        <f>G130+G131+G132</f>
        <v>570.314</v>
      </c>
      <c r="H129" s="96">
        <f>H130+H131+H132</f>
        <v>642.62762</v>
      </c>
      <c r="I129" s="96">
        <f>I130+I131+I132</f>
        <v>642.6279999999999</v>
      </c>
      <c r="J129" s="194">
        <f t="shared" si="17"/>
        <v>112.6796817191933</v>
      </c>
      <c r="K129" s="110">
        <f t="shared" si="16"/>
        <v>100.00005913222341</v>
      </c>
      <c r="M129" s="148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37"/>
      <c r="AD129" s="124"/>
    </row>
    <row r="130" spans="1:34" ht="18.75" customHeight="1" outlineLevel="6" thickBot="1">
      <c r="A130" s="47" t="s">
        <v>239</v>
      </c>
      <c r="B130" s="51">
        <v>951</v>
      </c>
      <c r="C130" s="52" t="s">
        <v>67</v>
      </c>
      <c r="D130" s="52" t="s">
        <v>254</v>
      </c>
      <c r="E130" s="52" t="s">
        <v>88</v>
      </c>
      <c r="F130" s="52"/>
      <c r="G130" s="92">
        <v>438.957</v>
      </c>
      <c r="H130" s="92">
        <v>494.71206</v>
      </c>
      <c r="I130" s="92">
        <v>494.712</v>
      </c>
      <c r="J130" s="194">
        <f t="shared" si="17"/>
        <v>112.70169971090563</v>
      </c>
      <c r="K130" s="110">
        <f t="shared" si="16"/>
        <v>99.9999878717329</v>
      </c>
      <c r="M130" s="148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37"/>
      <c r="AD130" s="124"/>
      <c r="AH130" s="184"/>
    </row>
    <row r="131" spans="1:34" ht="33" customHeight="1" outlineLevel="6" thickBot="1">
      <c r="A131" s="47" t="s">
        <v>241</v>
      </c>
      <c r="B131" s="51">
        <v>951</v>
      </c>
      <c r="C131" s="52" t="s">
        <v>67</v>
      </c>
      <c r="D131" s="52" t="s">
        <v>254</v>
      </c>
      <c r="E131" s="52" t="s">
        <v>89</v>
      </c>
      <c r="F131" s="52"/>
      <c r="G131" s="92">
        <v>0</v>
      </c>
      <c r="H131" s="92">
        <v>0</v>
      </c>
      <c r="I131" s="92">
        <v>0</v>
      </c>
      <c r="J131" s="194" t="e">
        <f t="shared" si="17"/>
        <v>#DIV/0!</v>
      </c>
      <c r="K131" s="110" t="e">
        <f t="shared" si="16"/>
        <v>#DIV/0!</v>
      </c>
      <c r="M131" s="148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37"/>
      <c r="AD131" s="124"/>
      <c r="AH131" s="187"/>
    </row>
    <row r="132" spans="1:34" ht="48" outlineLevel="6" thickBot="1">
      <c r="A132" s="47" t="s">
        <v>234</v>
      </c>
      <c r="B132" s="51">
        <v>951</v>
      </c>
      <c r="C132" s="52" t="s">
        <v>67</v>
      </c>
      <c r="D132" s="52" t="s">
        <v>254</v>
      </c>
      <c r="E132" s="52" t="s">
        <v>235</v>
      </c>
      <c r="F132" s="52"/>
      <c r="G132" s="92">
        <v>131.357</v>
      </c>
      <c r="H132" s="92">
        <v>147.91556</v>
      </c>
      <c r="I132" s="92">
        <v>147.916</v>
      </c>
      <c r="J132" s="194">
        <f t="shared" si="17"/>
        <v>112.60610397618703</v>
      </c>
      <c r="K132" s="110">
        <f t="shared" si="16"/>
        <v>100.00029746701429</v>
      </c>
      <c r="M132" s="148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37"/>
      <c r="AD132" s="124"/>
      <c r="AH132" s="184"/>
    </row>
    <row r="133" spans="1:30" ht="18.75" customHeight="1" outlineLevel="6" thickBot="1">
      <c r="A133" s="5" t="s">
        <v>96</v>
      </c>
      <c r="B133" s="17">
        <v>951</v>
      </c>
      <c r="C133" s="6" t="s">
        <v>67</v>
      </c>
      <c r="D133" s="6" t="s">
        <v>254</v>
      </c>
      <c r="E133" s="6" t="s">
        <v>91</v>
      </c>
      <c r="F133" s="6"/>
      <c r="G133" s="96">
        <f>G134</f>
        <v>176.843</v>
      </c>
      <c r="H133" s="96">
        <f>H134</f>
        <v>104.52938</v>
      </c>
      <c r="I133" s="96">
        <f>I134</f>
        <v>104.529</v>
      </c>
      <c r="J133" s="194">
        <f t="shared" si="17"/>
        <v>59.10836165412259</v>
      </c>
      <c r="K133" s="110">
        <f t="shared" si="16"/>
        <v>99.99963646584338</v>
      </c>
      <c r="M133" s="148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37"/>
      <c r="AD133" s="124"/>
    </row>
    <row r="134" spans="1:34" ht="32.25" outlineLevel="6" thickBot="1">
      <c r="A134" s="47" t="s">
        <v>97</v>
      </c>
      <c r="B134" s="51">
        <v>951</v>
      </c>
      <c r="C134" s="52" t="s">
        <v>67</v>
      </c>
      <c r="D134" s="52" t="s">
        <v>254</v>
      </c>
      <c r="E134" s="52" t="s">
        <v>92</v>
      </c>
      <c r="F134" s="52"/>
      <c r="G134" s="92">
        <v>176.843</v>
      </c>
      <c r="H134" s="92">
        <v>104.52938</v>
      </c>
      <c r="I134" s="92">
        <v>104.529</v>
      </c>
      <c r="J134" s="194">
        <f t="shared" si="17"/>
        <v>59.10836165412259</v>
      </c>
      <c r="K134" s="110">
        <f t="shared" si="16"/>
        <v>99.99963646584338</v>
      </c>
      <c r="M134" s="148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37"/>
      <c r="AD134" s="124"/>
      <c r="AH134" s="184"/>
    </row>
    <row r="135" spans="1:30" ht="32.25" outlineLevel="6" thickBot="1">
      <c r="A135" s="70" t="s">
        <v>140</v>
      </c>
      <c r="B135" s="49">
        <v>951</v>
      </c>
      <c r="C135" s="50" t="s">
        <v>67</v>
      </c>
      <c r="D135" s="50" t="s">
        <v>255</v>
      </c>
      <c r="E135" s="50" t="s">
        <v>5</v>
      </c>
      <c r="F135" s="50"/>
      <c r="G135" s="93">
        <f>G136+G139</f>
        <v>739.0169999999999</v>
      </c>
      <c r="H135" s="93">
        <f>H136+H139</f>
        <v>739.017</v>
      </c>
      <c r="I135" s="93">
        <f>I136+I139</f>
        <v>592.8370000000001</v>
      </c>
      <c r="J135" s="194">
        <f t="shared" si="17"/>
        <v>80.21967018350054</v>
      </c>
      <c r="K135" s="110">
        <f t="shared" si="16"/>
        <v>80.21967018350053</v>
      </c>
      <c r="M135" s="130">
        <f aca="true" t="shared" si="29" ref="M135:AB135">M136</f>
        <v>0</v>
      </c>
      <c r="N135" s="130">
        <f t="shared" si="29"/>
        <v>0</v>
      </c>
      <c r="O135" s="130">
        <f t="shared" si="29"/>
        <v>0</v>
      </c>
      <c r="P135" s="130">
        <f t="shared" si="29"/>
        <v>0</v>
      </c>
      <c r="Q135" s="130">
        <f t="shared" si="29"/>
        <v>0</v>
      </c>
      <c r="R135" s="130">
        <f t="shared" si="29"/>
        <v>0</v>
      </c>
      <c r="S135" s="130">
        <f t="shared" si="29"/>
        <v>0</v>
      </c>
      <c r="T135" s="130">
        <f t="shared" si="29"/>
        <v>0</v>
      </c>
      <c r="U135" s="130">
        <f t="shared" si="29"/>
        <v>0</v>
      </c>
      <c r="V135" s="130">
        <f t="shared" si="29"/>
        <v>0</v>
      </c>
      <c r="W135" s="130">
        <f t="shared" si="29"/>
        <v>0</v>
      </c>
      <c r="X135" s="130">
        <f t="shared" si="29"/>
        <v>0</v>
      </c>
      <c r="Y135" s="130">
        <f t="shared" si="29"/>
        <v>0</v>
      </c>
      <c r="Z135" s="130">
        <f t="shared" si="29"/>
        <v>0</v>
      </c>
      <c r="AA135" s="130">
        <f t="shared" si="29"/>
        <v>0</v>
      </c>
      <c r="AB135" s="130">
        <f t="shared" si="29"/>
        <v>0</v>
      </c>
      <c r="AC135" s="141">
        <f>AC136</f>
        <v>332.248</v>
      </c>
      <c r="AD135" s="124">
        <f>AC135/G130*100</f>
        <v>75.69032957670113</v>
      </c>
    </row>
    <row r="136" spans="1:30" ht="32.25" outlineLevel="6" thickBot="1">
      <c r="A136" s="5" t="s">
        <v>90</v>
      </c>
      <c r="B136" s="17">
        <v>951</v>
      </c>
      <c r="C136" s="6" t="s">
        <v>67</v>
      </c>
      <c r="D136" s="6" t="s">
        <v>255</v>
      </c>
      <c r="E136" s="6" t="s">
        <v>87</v>
      </c>
      <c r="F136" s="6"/>
      <c r="G136" s="96">
        <f>G137+G138</f>
        <v>723.002</v>
      </c>
      <c r="H136" s="96">
        <f>H137+H138</f>
        <v>651.6020000000001</v>
      </c>
      <c r="I136" s="96">
        <f>I137+I138</f>
        <v>509.16600000000005</v>
      </c>
      <c r="J136" s="194">
        <f t="shared" si="17"/>
        <v>70.42387157988499</v>
      </c>
      <c r="K136" s="110">
        <f t="shared" si="16"/>
        <v>78.14064413553058</v>
      </c>
      <c r="M136" s="150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149"/>
      <c r="AC136" s="136">
        <v>332.248</v>
      </c>
      <c r="AD136" s="124" t="e">
        <f>AC136/G131*100</f>
        <v>#DIV/0!</v>
      </c>
    </row>
    <row r="137" spans="1:34" ht="17.25" customHeight="1" outlineLevel="6" thickBot="1">
      <c r="A137" s="47" t="s">
        <v>239</v>
      </c>
      <c r="B137" s="51">
        <v>951</v>
      </c>
      <c r="C137" s="52" t="s">
        <v>67</v>
      </c>
      <c r="D137" s="52" t="s">
        <v>255</v>
      </c>
      <c r="E137" s="52" t="s">
        <v>88</v>
      </c>
      <c r="F137" s="71"/>
      <c r="G137" s="92">
        <v>560</v>
      </c>
      <c r="H137" s="92">
        <v>502.6</v>
      </c>
      <c r="I137" s="92">
        <v>396.398</v>
      </c>
      <c r="J137" s="194">
        <f t="shared" si="17"/>
        <v>70.78535714285715</v>
      </c>
      <c r="K137" s="110">
        <f aca="true" t="shared" si="30" ref="K137:K200">I137/H137*100</f>
        <v>78.86947871070434</v>
      </c>
      <c r="M137" s="148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37"/>
      <c r="AD137" s="124"/>
      <c r="AH137" s="184"/>
    </row>
    <row r="138" spans="1:34" ht="48" outlineLevel="6" thickBot="1">
      <c r="A138" s="47" t="s">
        <v>234</v>
      </c>
      <c r="B138" s="51">
        <v>951</v>
      </c>
      <c r="C138" s="52" t="s">
        <v>67</v>
      </c>
      <c r="D138" s="52" t="s">
        <v>255</v>
      </c>
      <c r="E138" s="52" t="s">
        <v>235</v>
      </c>
      <c r="F138" s="71"/>
      <c r="G138" s="92">
        <v>163.002</v>
      </c>
      <c r="H138" s="92">
        <v>149.002</v>
      </c>
      <c r="I138" s="92">
        <v>112.768</v>
      </c>
      <c r="J138" s="194">
        <f aca="true" t="shared" si="31" ref="J138:J201">I138/G138*100</f>
        <v>69.18197322732236</v>
      </c>
      <c r="K138" s="110">
        <f t="shared" si="30"/>
        <v>75.68220560797842</v>
      </c>
      <c r="M138" s="148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37"/>
      <c r="AD138" s="124"/>
      <c r="AH138" s="184"/>
    </row>
    <row r="139" spans="1:30" ht="16.5" customHeight="1" outlineLevel="6" thickBot="1">
      <c r="A139" s="5" t="s">
        <v>96</v>
      </c>
      <c r="B139" s="17">
        <v>951</v>
      </c>
      <c r="C139" s="6" t="s">
        <v>67</v>
      </c>
      <c r="D139" s="6" t="s">
        <v>255</v>
      </c>
      <c r="E139" s="6" t="s">
        <v>91</v>
      </c>
      <c r="F139" s="72"/>
      <c r="G139" s="96">
        <f>G140</f>
        <v>16.015</v>
      </c>
      <c r="H139" s="96">
        <f>H140</f>
        <v>87.415</v>
      </c>
      <c r="I139" s="96">
        <f>I140</f>
        <v>83.671</v>
      </c>
      <c r="J139" s="194">
        <f t="shared" si="31"/>
        <v>522.4539494224165</v>
      </c>
      <c r="K139" s="110">
        <f t="shared" si="30"/>
        <v>95.71698221129097</v>
      </c>
      <c r="M139" s="148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37"/>
      <c r="AD139" s="124"/>
    </row>
    <row r="140" spans="1:34" ht="34.5" customHeight="1" outlineLevel="6" thickBot="1">
      <c r="A140" s="47" t="s">
        <v>97</v>
      </c>
      <c r="B140" s="51">
        <v>951</v>
      </c>
      <c r="C140" s="52" t="s">
        <v>67</v>
      </c>
      <c r="D140" s="52" t="s">
        <v>255</v>
      </c>
      <c r="E140" s="52" t="s">
        <v>92</v>
      </c>
      <c r="F140" s="71"/>
      <c r="G140" s="92">
        <v>16.015</v>
      </c>
      <c r="H140" s="92">
        <v>87.415</v>
      </c>
      <c r="I140" s="92">
        <v>83.671</v>
      </c>
      <c r="J140" s="194">
        <f t="shared" si="31"/>
        <v>522.4539494224165</v>
      </c>
      <c r="K140" s="110">
        <f t="shared" si="30"/>
        <v>95.71698221129097</v>
      </c>
      <c r="M140" s="148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37"/>
      <c r="AD140" s="124"/>
      <c r="AH140" s="184"/>
    </row>
    <row r="141" spans="1:30" ht="87" customHeight="1" outlineLevel="6" thickBot="1">
      <c r="A141" s="70" t="s">
        <v>402</v>
      </c>
      <c r="B141" s="49">
        <v>951</v>
      </c>
      <c r="C141" s="50" t="s">
        <v>67</v>
      </c>
      <c r="D141" s="50" t="s">
        <v>391</v>
      </c>
      <c r="E141" s="50" t="s">
        <v>5</v>
      </c>
      <c r="F141" s="50"/>
      <c r="G141" s="93">
        <f>G142+G145</f>
        <v>0</v>
      </c>
      <c r="H141" s="93">
        <f>H142+H145</f>
        <v>444.43462</v>
      </c>
      <c r="I141" s="93">
        <f>I142+I145</f>
        <v>373.49</v>
      </c>
      <c r="J141" s="194" t="e">
        <f t="shared" si="31"/>
        <v>#DIV/0!</v>
      </c>
      <c r="K141" s="110">
        <f t="shared" si="30"/>
        <v>84.03710764026438</v>
      </c>
      <c r="M141" s="148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37"/>
      <c r="AD141" s="124"/>
    </row>
    <row r="142" spans="1:30" ht="34.5" customHeight="1" outlineLevel="6" thickBot="1">
      <c r="A142" s="5" t="s">
        <v>90</v>
      </c>
      <c r="B142" s="17">
        <v>951</v>
      </c>
      <c r="C142" s="6" t="s">
        <v>67</v>
      </c>
      <c r="D142" s="6" t="s">
        <v>391</v>
      </c>
      <c r="E142" s="6" t="s">
        <v>87</v>
      </c>
      <c r="F142" s="6"/>
      <c r="G142" s="96">
        <f>G143+G144</f>
        <v>0</v>
      </c>
      <c r="H142" s="96">
        <f>H143+H144</f>
        <v>394.28276</v>
      </c>
      <c r="I142" s="96">
        <f>I143+I144</f>
        <v>331.89</v>
      </c>
      <c r="J142" s="194" t="e">
        <f t="shared" si="31"/>
        <v>#DIV/0!</v>
      </c>
      <c r="K142" s="110">
        <f t="shared" si="30"/>
        <v>84.17563070726196</v>
      </c>
      <c r="M142" s="148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37"/>
      <c r="AD142" s="124"/>
    </row>
    <row r="143" spans="1:34" ht="34.5" customHeight="1" outlineLevel="6" thickBot="1">
      <c r="A143" s="47" t="s">
        <v>239</v>
      </c>
      <c r="B143" s="51">
        <v>951</v>
      </c>
      <c r="C143" s="52" t="s">
        <v>67</v>
      </c>
      <c r="D143" s="52" t="s">
        <v>391</v>
      </c>
      <c r="E143" s="52" t="s">
        <v>88</v>
      </c>
      <c r="F143" s="52"/>
      <c r="G143" s="92">
        <v>0</v>
      </c>
      <c r="H143" s="92">
        <v>291.47976</v>
      </c>
      <c r="I143" s="92">
        <v>254.906</v>
      </c>
      <c r="J143" s="194" t="e">
        <f t="shared" si="31"/>
        <v>#DIV/0!</v>
      </c>
      <c r="K143" s="110">
        <f t="shared" si="30"/>
        <v>87.4523843439421</v>
      </c>
      <c r="M143" s="148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37"/>
      <c r="AD143" s="124"/>
      <c r="AH143" s="184"/>
    </row>
    <row r="144" spans="1:34" ht="34.5" customHeight="1" outlineLevel="6" thickBot="1">
      <c r="A144" s="47" t="s">
        <v>234</v>
      </c>
      <c r="B144" s="51">
        <v>951</v>
      </c>
      <c r="C144" s="52" t="s">
        <v>67</v>
      </c>
      <c r="D144" s="52" t="s">
        <v>391</v>
      </c>
      <c r="E144" s="52" t="s">
        <v>235</v>
      </c>
      <c r="F144" s="52"/>
      <c r="G144" s="92">
        <v>0</v>
      </c>
      <c r="H144" s="92">
        <v>102.803</v>
      </c>
      <c r="I144" s="92">
        <v>76.984</v>
      </c>
      <c r="J144" s="194" t="e">
        <f t="shared" si="31"/>
        <v>#DIV/0!</v>
      </c>
      <c r="K144" s="110">
        <f t="shared" si="30"/>
        <v>74.88497417390543</v>
      </c>
      <c r="M144" s="148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37"/>
      <c r="AD144" s="124"/>
      <c r="AH144" s="184"/>
    </row>
    <row r="145" spans="1:30" ht="34.5" customHeight="1" outlineLevel="6" thickBot="1">
      <c r="A145" s="5" t="s">
        <v>96</v>
      </c>
      <c r="B145" s="17">
        <v>951</v>
      </c>
      <c r="C145" s="6" t="s">
        <v>67</v>
      </c>
      <c r="D145" s="6" t="s">
        <v>391</v>
      </c>
      <c r="E145" s="6" t="s">
        <v>91</v>
      </c>
      <c r="F145" s="6"/>
      <c r="G145" s="96">
        <f>G146</f>
        <v>0</v>
      </c>
      <c r="H145" s="96">
        <f>H146</f>
        <v>50.15186</v>
      </c>
      <c r="I145" s="96">
        <f>I146</f>
        <v>41.6</v>
      </c>
      <c r="J145" s="194" t="e">
        <f t="shared" si="31"/>
        <v>#DIV/0!</v>
      </c>
      <c r="K145" s="110">
        <f t="shared" si="30"/>
        <v>82.94807012142721</v>
      </c>
      <c r="M145" s="148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37"/>
      <c r="AD145" s="124"/>
    </row>
    <row r="146" spans="1:34" ht="34.5" customHeight="1" outlineLevel="6" thickBot="1">
      <c r="A146" s="47" t="s">
        <v>97</v>
      </c>
      <c r="B146" s="51">
        <v>951</v>
      </c>
      <c r="C146" s="52" t="s">
        <v>67</v>
      </c>
      <c r="D146" s="52" t="s">
        <v>391</v>
      </c>
      <c r="E146" s="52" t="s">
        <v>92</v>
      </c>
      <c r="F146" s="52"/>
      <c r="G146" s="92">
        <v>0</v>
      </c>
      <c r="H146" s="92">
        <v>50.15186</v>
      </c>
      <c r="I146" s="92">
        <v>41.6</v>
      </c>
      <c r="J146" s="194" t="e">
        <f t="shared" si="31"/>
        <v>#DIV/0!</v>
      </c>
      <c r="K146" s="110">
        <f t="shared" si="30"/>
        <v>82.94807012142721</v>
      </c>
      <c r="M146" s="148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37"/>
      <c r="AD146" s="124"/>
      <c r="AH146" s="184"/>
    </row>
    <row r="147" spans="1:30" ht="16.5" outlineLevel="6" thickBot="1">
      <c r="A147" s="11" t="s">
        <v>141</v>
      </c>
      <c r="B147" s="15">
        <v>951</v>
      </c>
      <c r="C147" s="9" t="s">
        <v>67</v>
      </c>
      <c r="D147" s="9" t="s">
        <v>242</v>
      </c>
      <c r="E147" s="9" t="s">
        <v>5</v>
      </c>
      <c r="F147" s="9"/>
      <c r="G147" s="91">
        <f>G155+G162+G148+G169+G172+G175</f>
        <v>2176</v>
      </c>
      <c r="H147" s="91">
        <f>H155+H162+H148+H169+H172+H175</f>
        <v>24910.1351</v>
      </c>
      <c r="I147" s="91">
        <f>I155+I162+I148+I169+I172+I175</f>
        <v>20936.945000000003</v>
      </c>
      <c r="J147" s="194">
        <f t="shared" si="31"/>
        <v>962.1757812500002</v>
      </c>
      <c r="K147" s="110">
        <f t="shared" si="30"/>
        <v>84.04990545394514</v>
      </c>
      <c r="M147" s="148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37"/>
      <c r="AD147" s="124"/>
    </row>
    <row r="148" spans="1:30" ht="37.5" customHeight="1" outlineLevel="6" thickBot="1">
      <c r="A148" s="70" t="s">
        <v>212</v>
      </c>
      <c r="B148" s="49">
        <v>951</v>
      </c>
      <c r="C148" s="50" t="s">
        <v>67</v>
      </c>
      <c r="D148" s="50" t="s">
        <v>256</v>
      </c>
      <c r="E148" s="50" t="s">
        <v>5</v>
      </c>
      <c r="F148" s="50"/>
      <c r="G148" s="93">
        <f>G149+G152</f>
        <v>10</v>
      </c>
      <c r="H148" s="93">
        <f>H149+H152</f>
        <v>13.165</v>
      </c>
      <c r="I148" s="93">
        <f>I149+I152</f>
        <v>13.165</v>
      </c>
      <c r="J148" s="194">
        <f t="shared" si="31"/>
        <v>131.65</v>
      </c>
      <c r="K148" s="110">
        <f t="shared" si="30"/>
        <v>100</v>
      </c>
      <c r="M148" s="128">
        <f aca="true" t="shared" si="32" ref="M148:AB148">M150</f>
        <v>0</v>
      </c>
      <c r="N148" s="128">
        <f t="shared" si="32"/>
        <v>0</v>
      </c>
      <c r="O148" s="128">
        <f t="shared" si="32"/>
        <v>0</v>
      </c>
      <c r="P148" s="128">
        <f t="shared" si="32"/>
        <v>0</v>
      </c>
      <c r="Q148" s="128">
        <f t="shared" si="32"/>
        <v>0</v>
      </c>
      <c r="R148" s="128">
        <f t="shared" si="32"/>
        <v>0</v>
      </c>
      <c r="S148" s="128">
        <f t="shared" si="32"/>
        <v>0</v>
      </c>
      <c r="T148" s="128">
        <f t="shared" si="32"/>
        <v>0</v>
      </c>
      <c r="U148" s="128">
        <f t="shared" si="32"/>
        <v>0</v>
      </c>
      <c r="V148" s="128">
        <f t="shared" si="32"/>
        <v>0</v>
      </c>
      <c r="W148" s="128">
        <f t="shared" si="32"/>
        <v>0</v>
      </c>
      <c r="X148" s="128">
        <f t="shared" si="32"/>
        <v>0</v>
      </c>
      <c r="Y148" s="128">
        <f t="shared" si="32"/>
        <v>0</v>
      </c>
      <c r="Z148" s="128">
        <f t="shared" si="32"/>
        <v>0</v>
      </c>
      <c r="AA148" s="128">
        <f t="shared" si="32"/>
        <v>0</v>
      </c>
      <c r="AB148" s="128">
        <f t="shared" si="32"/>
        <v>0</v>
      </c>
      <c r="AC148" s="139">
        <f>AC150</f>
        <v>330.176</v>
      </c>
      <c r="AD148" s="124">
        <f>AC148/G137*100</f>
        <v>58.96</v>
      </c>
    </row>
    <row r="149" spans="1:30" ht="32.25" outlineLevel="6" thickBot="1">
      <c r="A149" s="5" t="s">
        <v>189</v>
      </c>
      <c r="B149" s="17">
        <v>951</v>
      </c>
      <c r="C149" s="6" t="s">
        <v>67</v>
      </c>
      <c r="D149" s="6" t="s">
        <v>428</v>
      </c>
      <c r="E149" s="6" t="s">
        <v>5</v>
      </c>
      <c r="F149" s="10"/>
      <c r="G149" s="96">
        <f aca="true" t="shared" si="33" ref="G149:I150">G150</f>
        <v>10</v>
      </c>
      <c r="H149" s="96">
        <f t="shared" si="33"/>
        <v>13.165</v>
      </c>
      <c r="I149" s="96">
        <f t="shared" si="33"/>
        <v>13.165</v>
      </c>
      <c r="J149" s="194">
        <f t="shared" si="31"/>
        <v>131.65</v>
      </c>
      <c r="K149" s="110">
        <f t="shared" si="30"/>
        <v>100</v>
      </c>
      <c r="M149" s="15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52"/>
      <c r="AD149" s="124"/>
    </row>
    <row r="150" spans="1:30" ht="20.25" customHeight="1" outlineLevel="6" thickBot="1">
      <c r="A150" s="112" t="s">
        <v>96</v>
      </c>
      <c r="B150" s="113">
        <v>951</v>
      </c>
      <c r="C150" s="114" t="s">
        <v>67</v>
      </c>
      <c r="D150" s="114" t="s">
        <v>428</v>
      </c>
      <c r="E150" s="114" t="s">
        <v>91</v>
      </c>
      <c r="F150" s="115"/>
      <c r="G150" s="120">
        <f t="shared" si="33"/>
        <v>10</v>
      </c>
      <c r="H150" s="120">
        <f t="shared" si="33"/>
        <v>13.165</v>
      </c>
      <c r="I150" s="120">
        <f t="shared" si="33"/>
        <v>13.165</v>
      </c>
      <c r="J150" s="194">
        <f t="shared" si="31"/>
        <v>131.65</v>
      </c>
      <c r="K150" s="110">
        <f t="shared" si="30"/>
        <v>100</v>
      </c>
      <c r="M150" s="153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54"/>
      <c r="AC150" s="155">
        <v>330.176</v>
      </c>
      <c r="AD150" s="156">
        <f>AC150/G139*100</f>
        <v>2061.667187012176</v>
      </c>
    </row>
    <row r="151" spans="1:34" ht="32.25" outlineLevel="6" thickBot="1">
      <c r="A151" s="47" t="s">
        <v>97</v>
      </c>
      <c r="B151" s="51">
        <v>951</v>
      </c>
      <c r="C151" s="52" t="s">
        <v>67</v>
      </c>
      <c r="D151" s="52" t="s">
        <v>428</v>
      </c>
      <c r="E151" s="52" t="s">
        <v>92</v>
      </c>
      <c r="F151" s="10"/>
      <c r="G151" s="92">
        <v>10</v>
      </c>
      <c r="H151" s="92">
        <v>13.165</v>
      </c>
      <c r="I151" s="92">
        <v>13.165</v>
      </c>
      <c r="J151" s="194">
        <f t="shared" si="31"/>
        <v>131.65</v>
      </c>
      <c r="K151" s="110">
        <f t="shared" si="30"/>
        <v>100</v>
      </c>
      <c r="M151" s="148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37"/>
      <c r="AD151" s="124"/>
      <c r="AH151" s="184"/>
    </row>
    <row r="152" spans="1:30" ht="36" customHeight="1" outlineLevel="6" thickBot="1">
      <c r="A152" s="5" t="s">
        <v>188</v>
      </c>
      <c r="B152" s="17">
        <v>951</v>
      </c>
      <c r="C152" s="6" t="s">
        <v>67</v>
      </c>
      <c r="D152" s="6" t="s">
        <v>429</v>
      </c>
      <c r="E152" s="6" t="s">
        <v>5</v>
      </c>
      <c r="F152" s="10"/>
      <c r="G152" s="96">
        <f aca="true" t="shared" si="34" ref="G152:I153">G153</f>
        <v>0</v>
      </c>
      <c r="H152" s="96">
        <f t="shared" si="34"/>
        <v>0</v>
      </c>
      <c r="I152" s="96">
        <f t="shared" si="34"/>
        <v>0</v>
      </c>
      <c r="J152" s="194" t="e">
        <f t="shared" si="31"/>
        <v>#DIV/0!</v>
      </c>
      <c r="K152" s="110" t="e">
        <f t="shared" si="30"/>
        <v>#DIV/0!</v>
      </c>
      <c r="M152" s="148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37"/>
      <c r="AD152" s="124"/>
    </row>
    <row r="153" spans="1:30" ht="18.75" customHeight="1" outlineLevel="6" thickBot="1">
      <c r="A153" s="112" t="s">
        <v>96</v>
      </c>
      <c r="B153" s="113">
        <v>951</v>
      </c>
      <c r="C153" s="114" t="s">
        <v>67</v>
      </c>
      <c r="D153" s="114" t="s">
        <v>429</v>
      </c>
      <c r="E153" s="114" t="s">
        <v>91</v>
      </c>
      <c r="F153" s="115"/>
      <c r="G153" s="120">
        <f t="shared" si="34"/>
        <v>0</v>
      </c>
      <c r="H153" s="120">
        <f t="shared" si="34"/>
        <v>0</v>
      </c>
      <c r="I153" s="120">
        <f t="shared" si="34"/>
        <v>0</v>
      </c>
      <c r="J153" s="194" t="e">
        <f t="shared" si="31"/>
        <v>#DIV/0!</v>
      </c>
      <c r="K153" s="110" t="e">
        <f t="shared" si="30"/>
        <v>#DIV/0!</v>
      </c>
      <c r="M153" s="157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8"/>
      <c r="AD153" s="156"/>
    </row>
    <row r="154" spans="1:30" ht="32.25" outlineLevel="6" thickBot="1">
      <c r="A154" s="47" t="s">
        <v>97</v>
      </c>
      <c r="B154" s="51">
        <v>951</v>
      </c>
      <c r="C154" s="52" t="s">
        <v>67</v>
      </c>
      <c r="D154" s="52" t="s">
        <v>429</v>
      </c>
      <c r="E154" s="52" t="s">
        <v>92</v>
      </c>
      <c r="F154" s="10"/>
      <c r="G154" s="92">
        <v>0</v>
      </c>
      <c r="H154" s="92">
        <v>0</v>
      </c>
      <c r="I154" s="92">
        <v>0</v>
      </c>
      <c r="J154" s="194" t="e">
        <f t="shared" si="31"/>
        <v>#DIV/0!</v>
      </c>
      <c r="K154" s="110" t="e">
        <f t="shared" si="30"/>
        <v>#DIV/0!</v>
      </c>
      <c r="M154" s="148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37"/>
      <c r="AD154" s="124"/>
    </row>
    <row r="155" spans="1:30" ht="24" customHeight="1" outlineLevel="6" thickBot="1">
      <c r="A155" s="53" t="s">
        <v>213</v>
      </c>
      <c r="B155" s="49">
        <v>951</v>
      </c>
      <c r="C155" s="50" t="s">
        <v>67</v>
      </c>
      <c r="D155" s="50" t="s">
        <v>257</v>
      </c>
      <c r="E155" s="50" t="s">
        <v>5</v>
      </c>
      <c r="F155" s="50"/>
      <c r="G155" s="93">
        <f>G156+G159</f>
        <v>50</v>
      </c>
      <c r="H155" s="93">
        <f>H156+H159</f>
        <v>49.9824</v>
      </c>
      <c r="I155" s="93">
        <f>I156+I159</f>
        <v>49.982</v>
      </c>
      <c r="J155" s="194">
        <f t="shared" si="31"/>
        <v>99.964</v>
      </c>
      <c r="K155" s="110">
        <f t="shared" si="30"/>
        <v>99.99919971830084</v>
      </c>
      <c r="M155" s="148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37"/>
      <c r="AD155" s="124"/>
    </row>
    <row r="156" spans="1:30" ht="32.25" outlineLevel="6" thickBot="1">
      <c r="A156" s="5" t="s">
        <v>142</v>
      </c>
      <c r="B156" s="17">
        <v>951</v>
      </c>
      <c r="C156" s="6" t="s">
        <v>67</v>
      </c>
      <c r="D156" s="6" t="s">
        <v>430</v>
      </c>
      <c r="E156" s="6" t="s">
        <v>5</v>
      </c>
      <c r="F156" s="6"/>
      <c r="G156" s="96">
        <f aca="true" t="shared" si="35" ref="G156:I157">G157</f>
        <v>0</v>
      </c>
      <c r="H156" s="96">
        <f t="shared" si="35"/>
        <v>0</v>
      </c>
      <c r="I156" s="96">
        <f t="shared" si="35"/>
        <v>0</v>
      </c>
      <c r="J156" s="194" t="e">
        <f t="shared" si="31"/>
        <v>#DIV/0!</v>
      </c>
      <c r="K156" s="110" t="e">
        <f t="shared" si="30"/>
        <v>#DIV/0!</v>
      </c>
      <c r="M156" s="148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37"/>
      <c r="AD156" s="124"/>
    </row>
    <row r="157" spans="1:30" ht="19.5" customHeight="1" outlineLevel="6" thickBot="1">
      <c r="A157" s="47" t="s">
        <v>96</v>
      </c>
      <c r="B157" s="51">
        <v>951</v>
      </c>
      <c r="C157" s="52" t="s">
        <v>67</v>
      </c>
      <c r="D157" s="52" t="s">
        <v>430</v>
      </c>
      <c r="E157" s="52" t="s">
        <v>91</v>
      </c>
      <c r="F157" s="52"/>
      <c r="G157" s="92">
        <f t="shared" si="35"/>
        <v>0</v>
      </c>
      <c r="H157" s="92">
        <f t="shared" si="35"/>
        <v>0</v>
      </c>
      <c r="I157" s="92">
        <f t="shared" si="35"/>
        <v>0</v>
      </c>
      <c r="J157" s="194" t="e">
        <f t="shared" si="31"/>
        <v>#DIV/0!</v>
      </c>
      <c r="K157" s="110" t="e">
        <f t="shared" si="30"/>
        <v>#DIV/0!</v>
      </c>
      <c r="M157" s="148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37"/>
      <c r="AD157" s="124"/>
    </row>
    <row r="158" spans="1:30" ht="33" customHeight="1" outlineLevel="6" thickBot="1">
      <c r="A158" s="47" t="s">
        <v>97</v>
      </c>
      <c r="B158" s="51">
        <v>951</v>
      </c>
      <c r="C158" s="52" t="s">
        <v>67</v>
      </c>
      <c r="D158" s="52" t="s">
        <v>430</v>
      </c>
      <c r="E158" s="52" t="s">
        <v>92</v>
      </c>
      <c r="F158" s="52"/>
      <c r="G158" s="92">
        <v>0</v>
      </c>
      <c r="H158" s="92">
        <v>0</v>
      </c>
      <c r="I158" s="92">
        <v>0</v>
      </c>
      <c r="J158" s="194" t="e">
        <f t="shared" si="31"/>
        <v>#DIV/0!</v>
      </c>
      <c r="K158" s="110" t="e">
        <f t="shared" si="30"/>
        <v>#DIV/0!</v>
      </c>
      <c r="M158" s="148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37"/>
      <c r="AD158" s="124"/>
    </row>
    <row r="159" spans="1:30" ht="32.25" outlineLevel="6" thickBot="1">
      <c r="A159" s="5" t="s">
        <v>143</v>
      </c>
      <c r="B159" s="17">
        <v>951</v>
      </c>
      <c r="C159" s="6" t="s">
        <v>67</v>
      </c>
      <c r="D159" s="6" t="s">
        <v>431</v>
      </c>
      <c r="E159" s="6" t="s">
        <v>5</v>
      </c>
      <c r="F159" s="6"/>
      <c r="G159" s="96">
        <f aca="true" t="shared" si="36" ref="G159:I160">G160</f>
        <v>50</v>
      </c>
      <c r="H159" s="96">
        <f t="shared" si="36"/>
        <v>49.9824</v>
      </c>
      <c r="I159" s="96">
        <f t="shared" si="36"/>
        <v>49.982</v>
      </c>
      <c r="J159" s="194">
        <f t="shared" si="31"/>
        <v>99.964</v>
      </c>
      <c r="K159" s="110">
        <f t="shared" si="30"/>
        <v>99.99919971830084</v>
      </c>
      <c r="M159" s="148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37"/>
      <c r="AD159" s="124"/>
    </row>
    <row r="160" spans="1:30" ht="17.25" customHeight="1" outlineLevel="6" thickBot="1">
      <c r="A160" s="112" t="s">
        <v>96</v>
      </c>
      <c r="B160" s="113">
        <v>951</v>
      </c>
      <c r="C160" s="114" t="s">
        <v>67</v>
      </c>
      <c r="D160" s="114" t="s">
        <v>431</v>
      </c>
      <c r="E160" s="114" t="s">
        <v>91</v>
      </c>
      <c r="F160" s="114"/>
      <c r="G160" s="120">
        <f t="shared" si="36"/>
        <v>50</v>
      </c>
      <c r="H160" s="120">
        <f t="shared" si="36"/>
        <v>49.9824</v>
      </c>
      <c r="I160" s="120">
        <f t="shared" si="36"/>
        <v>49.982</v>
      </c>
      <c r="J160" s="194">
        <f t="shared" si="31"/>
        <v>99.964</v>
      </c>
      <c r="K160" s="110">
        <f t="shared" si="30"/>
        <v>99.99919971830084</v>
      </c>
      <c r="M160" s="157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8"/>
      <c r="AD160" s="156"/>
    </row>
    <row r="161" spans="1:34" ht="32.25" outlineLevel="6" thickBot="1">
      <c r="A161" s="47" t="s">
        <v>97</v>
      </c>
      <c r="B161" s="51">
        <v>951</v>
      </c>
      <c r="C161" s="52" t="s">
        <v>67</v>
      </c>
      <c r="D161" s="52" t="s">
        <v>431</v>
      </c>
      <c r="E161" s="52" t="s">
        <v>92</v>
      </c>
      <c r="F161" s="52"/>
      <c r="G161" s="92">
        <v>50</v>
      </c>
      <c r="H161" s="92">
        <v>49.9824</v>
      </c>
      <c r="I161" s="92">
        <v>49.982</v>
      </c>
      <c r="J161" s="194">
        <f t="shared" si="31"/>
        <v>99.964</v>
      </c>
      <c r="K161" s="110">
        <f t="shared" si="30"/>
        <v>99.99919971830084</v>
      </c>
      <c r="M161" s="148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37"/>
      <c r="AD161" s="124"/>
      <c r="AH161" s="184"/>
    </row>
    <row r="162" spans="1:30" ht="32.25" outlineLevel="6" thickBot="1">
      <c r="A162" s="53" t="s">
        <v>214</v>
      </c>
      <c r="B162" s="49">
        <v>951</v>
      </c>
      <c r="C162" s="50" t="s">
        <v>67</v>
      </c>
      <c r="D162" s="50" t="s">
        <v>258</v>
      </c>
      <c r="E162" s="50" t="s">
        <v>5</v>
      </c>
      <c r="F162" s="50"/>
      <c r="G162" s="93">
        <f>G163+G166</f>
        <v>10</v>
      </c>
      <c r="H162" s="93">
        <f>H163+H166</f>
        <v>0</v>
      </c>
      <c r="I162" s="93">
        <f>I163+I166</f>
        <v>0</v>
      </c>
      <c r="J162" s="194">
        <f t="shared" si="31"/>
        <v>0</v>
      </c>
      <c r="K162" s="110" t="e">
        <f t="shared" si="30"/>
        <v>#DIV/0!</v>
      </c>
      <c r="M162" s="148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37"/>
      <c r="AD162" s="124"/>
    </row>
    <row r="163" spans="1:30" ht="48" outlineLevel="6" thickBot="1">
      <c r="A163" s="5" t="s">
        <v>144</v>
      </c>
      <c r="B163" s="17">
        <v>951</v>
      </c>
      <c r="C163" s="6" t="s">
        <v>67</v>
      </c>
      <c r="D163" s="6" t="s">
        <v>432</v>
      </c>
      <c r="E163" s="6" t="s">
        <v>5</v>
      </c>
      <c r="F163" s="6"/>
      <c r="G163" s="96">
        <f aca="true" t="shared" si="37" ref="G163:I164">G164</f>
        <v>0</v>
      </c>
      <c r="H163" s="96">
        <f t="shared" si="37"/>
        <v>0</v>
      </c>
      <c r="I163" s="96">
        <f t="shared" si="37"/>
        <v>0</v>
      </c>
      <c r="J163" s="194" t="e">
        <f t="shared" si="31"/>
        <v>#DIV/0!</v>
      </c>
      <c r="K163" s="110" t="e">
        <f t="shared" si="30"/>
        <v>#DIV/0!</v>
      </c>
      <c r="M163" s="130">
        <f aca="true" t="shared" si="38" ref="M163:AB163">M164</f>
        <v>0</v>
      </c>
      <c r="N163" s="130">
        <f t="shared" si="38"/>
        <v>0</v>
      </c>
      <c r="O163" s="130">
        <f t="shared" si="38"/>
        <v>0</v>
      </c>
      <c r="P163" s="130">
        <f t="shared" si="38"/>
        <v>0</v>
      </c>
      <c r="Q163" s="130">
        <f t="shared" si="38"/>
        <v>0</v>
      </c>
      <c r="R163" s="130">
        <f t="shared" si="38"/>
        <v>0</v>
      </c>
      <c r="S163" s="130">
        <f t="shared" si="38"/>
        <v>0</v>
      </c>
      <c r="T163" s="130">
        <f t="shared" si="38"/>
        <v>0</v>
      </c>
      <c r="U163" s="130">
        <f t="shared" si="38"/>
        <v>0</v>
      </c>
      <c r="V163" s="130">
        <f t="shared" si="38"/>
        <v>0</v>
      </c>
      <c r="W163" s="130">
        <f t="shared" si="38"/>
        <v>0</v>
      </c>
      <c r="X163" s="130">
        <f t="shared" si="38"/>
        <v>0</v>
      </c>
      <c r="Y163" s="130">
        <f t="shared" si="38"/>
        <v>0</v>
      </c>
      <c r="Z163" s="130">
        <f t="shared" si="38"/>
        <v>0</v>
      </c>
      <c r="AA163" s="130">
        <f t="shared" si="38"/>
        <v>0</v>
      </c>
      <c r="AB163" s="130">
        <f t="shared" si="38"/>
        <v>0</v>
      </c>
      <c r="AC163" s="141">
        <f>AC164</f>
        <v>409.75398</v>
      </c>
      <c r="AD163" s="124" t="e">
        <f>AC163/G157*100</f>
        <v>#DIV/0!</v>
      </c>
    </row>
    <row r="164" spans="1:30" ht="19.5" customHeight="1" outlineLevel="6" thickBot="1">
      <c r="A164" s="112" t="s">
        <v>96</v>
      </c>
      <c r="B164" s="113">
        <v>951</v>
      </c>
      <c r="C164" s="114" t="s">
        <v>67</v>
      </c>
      <c r="D164" s="114" t="s">
        <v>432</v>
      </c>
      <c r="E164" s="114" t="s">
        <v>91</v>
      </c>
      <c r="F164" s="114"/>
      <c r="G164" s="120">
        <f t="shared" si="37"/>
        <v>0</v>
      </c>
      <c r="H164" s="120">
        <f t="shared" si="37"/>
        <v>0</v>
      </c>
      <c r="I164" s="120">
        <f t="shared" si="37"/>
        <v>0</v>
      </c>
      <c r="J164" s="194" t="e">
        <f t="shared" si="31"/>
        <v>#DIV/0!</v>
      </c>
      <c r="K164" s="110" t="e">
        <f t="shared" si="30"/>
        <v>#DIV/0!</v>
      </c>
      <c r="M164" s="153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54"/>
      <c r="AC164" s="155">
        <v>409.75398</v>
      </c>
      <c r="AD164" s="156" t="e">
        <f>AC164/G158*100</f>
        <v>#DIV/0!</v>
      </c>
    </row>
    <row r="165" spans="1:30" ht="32.25" outlineLevel="6" thickBot="1">
      <c r="A165" s="47" t="s">
        <v>97</v>
      </c>
      <c r="B165" s="51">
        <v>951</v>
      </c>
      <c r="C165" s="52" t="s">
        <v>67</v>
      </c>
      <c r="D165" s="52" t="s">
        <v>432</v>
      </c>
      <c r="E165" s="52" t="s">
        <v>92</v>
      </c>
      <c r="F165" s="52"/>
      <c r="G165" s="92">
        <v>0</v>
      </c>
      <c r="H165" s="92">
        <v>0</v>
      </c>
      <c r="I165" s="92">
        <v>0</v>
      </c>
      <c r="J165" s="194" t="e">
        <f t="shared" si="31"/>
        <v>#DIV/0!</v>
      </c>
      <c r="K165" s="110" t="e">
        <f t="shared" si="30"/>
        <v>#DIV/0!</v>
      </c>
      <c r="M165" s="148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37"/>
      <c r="AD165" s="124"/>
    </row>
    <row r="166" spans="1:30" ht="48" outlineLevel="6" thickBot="1">
      <c r="A166" s="5" t="s">
        <v>311</v>
      </c>
      <c r="B166" s="17">
        <v>951</v>
      </c>
      <c r="C166" s="6" t="s">
        <v>67</v>
      </c>
      <c r="D166" s="6" t="s">
        <v>433</v>
      </c>
      <c r="E166" s="6" t="s">
        <v>5</v>
      </c>
      <c r="F166" s="6"/>
      <c r="G166" s="96">
        <f aca="true" t="shared" si="39" ref="G166:I167">G167</f>
        <v>10</v>
      </c>
      <c r="H166" s="96">
        <f t="shared" si="39"/>
        <v>0</v>
      </c>
      <c r="I166" s="96">
        <f t="shared" si="39"/>
        <v>0</v>
      </c>
      <c r="J166" s="194">
        <f t="shared" si="31"/>
        <v>0</v>
      </c>
      <c r="K166" s="110" t="e">
        <f t="shared" si="30"/>
        <v>#DIV/0!</v>
      </c>
      <c r="M166" s="148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37"/>
      <c r="AD166" s="124"/>
    </row>
    <row r="167" spans="1:30" ht="21" customHeight="1" outlineLevel="6" thickBot="1">
      <c r="A167" s="112" t="s">
        <v>96</v>
      </c>
      <c r="B167" s="113">
        <v>951</v>
      </c>
      <c r="C167" s="114" t="s">
        <v>67</v>
      </c>
      <c r="D167" s="114" t="s">
        <v>433</v>
      </c>
      <c r="E167" s="114" t="s">
        <v>91</v>
      </c>
      <c r="F167" s="114"/>
      <c r="G167" s="120">
        <f t="shared" si="39"/>
        <v>10</v>
      </c>
      <c r="H167" s="120">
        <f t="shared" si="39"/>
        <v>0</v>
      </c>
      <c r="I167" s="120">
        <f t="shared" si="39"/>
        <v>0</v>
      </c>
      <c r="J167" s="194">
        <f t="shared" si="31"/>
        <v>0</v>
      </c>
      <c r="K167" s="110" t="e">
        <f t="shared" si="30"/>
        <v>#DIV/0!</v>
      </c>
      <c r="M167" s="157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8"/>
      <c r="AD167" s="156"/>
    </row>
    <row r="168" spans="1:30" ht="32.25" outlineLevel="6" thickBot="1">
      <c r="A168" s="47" t="s">
        <v>97</v>
      </c>
      <c r="B168" s="51">
        <v>951</v>
      </c>
      <c r="C168" s="52" t="s">
        <v>67</v>
      </c>
      <c r="D168" s="52" t="s">
        <v>433</v>
      </c>
      <c r="E168" s="52" t="s">
        <v>92</v>
      </c>
      <c r="F168" s="52"/>
      <c r="G168" s="92">
        <v>10</v>
      </c>
      <c r="H168" s="92">
        <v>0</v>
      </c>
      <c r="I168" s="92">
        <v>0</v>
      </c>
      <c r="J168" s="194">
        <f t="shared" si="31"/>
        <v>0</v>
      </c>
      <c r="K168" s="110" t="e">
        <f t="shared" si="30"/>
        <v>#DIV/0!</v>
      </c>
      <c r="M168" s="148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37"/>
      <c r="AD168" s="124"/>
    </row>
    <row r="169" spans="1:30" ht="32.25" outlineLevel="6" thickBot="1">
      <c r="A169" s="53" t="s">
        <v>354</v>
      </c>
      <c r="B169" s="49">
        <v>951</v>
      </c>
      <c r="C169" s="50" t="s">
        <v>67</v>
      </c>
      <c r="D169" s="50" t="s">
        <v>314</v>
      </c>
      <c r="E169" s="50" t="s">
        <v>5</v>
      </c>
      <c r="F169" s="50"/>
      <c r="G169" s="93">
        <f aca="true" t="shared" si="40" ref="G169:I170">G170</f>
        <v>0</v>
      </c>
      <c r="H169" s="93">
        <f t="shared" si="40"/>
        <v>0</v>
      </c>
      <c r="I169" s="93">
        <f t="shared" si="40"/>
        <v>0</v>
      </c>
      <c r="J169" s="194" t="e">
        <f t="shared" si="31"/>
        <v>#DIV/0!</v>
      </c>
      <c r="K169" s="110" t="e">
        <f t="shared" si="30"/>
        <v>#DIV/0!</v>
      </c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41"/>
      <c r="AD169" s="124"/>
    </row>
    <row r="170" spans="1:30" ht="21" customHeight="1" outlineLevel="6" thickBot="1">
      <c r="A170" s="5" t="s">
        <v>96</v>
      </c>
      <c r="B170" s="17">
        <v>951</v>
      </c>
      <c r="C170" s="6" t="s">
        <v>67</v>
      </c>
      <c r="D170" s="6" t="s">
        <v>434</v>
      </c>
      <c r="E170" s="6" t="s">
        <v>91</v>
      </c>
      <c r="F170" s="6"/>
      <c r="G170" s="96">
        <f t="shared" si="40"/>
        <v>0</v>
      </c>
      <c r="H170" s="96">
        <f t="shared" si="40"/>
        <v>0</v>
      </c>
      <c r="I170" s="96">
        <f t="shared" si="40"/>
        <v>0</v>
      </c>
      <c r="J170" s="194" t="e">
        <f t="shared" si="31"/>
        <v>#DIV/0!</v>
      </c>
      <c r="K170" s="110" t="e">
        <f t="shared" si="30"/>
        <v>#DIV/0!</v>
      </c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41"/>
      <c r="AD170" s="124"/>
    </row>
    <row r="171" spans="1:30" ht="32.25" outlineLevel="6" thickBot="1">
      <c r="A171" s="57" t="s">
        <v>97</v>
      </c>
      <c r="B171" s="51">
        <v>951</v>
      </c>
      <c r="C171" s="52" t="s">
        <v>67</v>
      </c>
      <c r="D171" s="52" t="s">
        <v>434</v>
      </c>
      <c r="E171" s="52" t="s">
        <v>92</v>
      </c>
      <c r="F171" s="52"/>
      <c r="G171" s="92">
        <v>0</v>
      </c>
      <c r="H171" s="92">
        <v>0</v>
      </c>
      <c r="I171" s="92">
        <v>0</v>
      </c>
      <c r="J171" s="194" t="e">
        <f t="shared" si="31"/>
        <v>#DIV/0!</v>
      </c>
      <c r="K171" s="110" t="e">
        <f t="shared" si="30"/>
        <v>#DIV/0!</v>
      </c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41"/>
      <c r="AD171" s="124"/>
    </row>
    <row r="172" spans="1:30" ht="32.25" outlineLevel="6" thickBot="1">
      <c r="A172" s="53" t="s">
        <v>355</v>
      </c>
      <c r="B172" s="49">
        <v>951</v>
      </c>
      <c r="C172" s="50" t="s">
        <v>67</v>
      </c>
      <c r="D172" s="50" t="s">
        <v>333</v>
      </c>
      <c r="E172" s="50" t="s">
        <v>5</v>
      </c>
      <c r="F172" s="50"/>
      <c r="G172" s="93">
        <f aca="true" t="shared" si="41" ref="G172:I173">G173</f>
        <v>10</v>
      </c>
      <c r="H172" s="93">
        <f t="shared" si="41"/>
        <v>10</v>
      </c>
      <c r="I172" s="93">
        <f t="shared" si="41"/>
        <v>10</v>
      </c>
      <c r="J172" s="194">
        <f t="shared" si="31"/>
        <v>100</v>
      </c>
      <c r="K172" s="110">
        <f t="shared" si="30"/>
        <v>100</v>
      </c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41"/>
      <c r="AD172" s="124"/>
    </row>
    <row r="173" spans="1:30" ht="32.25" outlineLevel="6" thickBot="1">
      <c r="A173" s="5" t="s">
        <v>96</v>
      </c>
      <c r="B173" s="17">
        <v>951</v>
      </c>
      <c r="C173" s="6" t="s">
        <v>67</v>
      </c>
      <c r="D173" s="6" t="s">
        <v>435</v>
      </c>
      <c r="E173" s="6" t="s">
        <v>91</v>
      </c>
      <c r="F173" s="6"/>
      <c r="G173" s="96">
        <f t="shared" si="41"/>
        <v>10</v>
      </c>
      <c r="H173" s="96">
        <f t="shared" si="41"/>
        <v>10</v>
      </c>
      <c r="I173" s="96">
        <f t="shared" si="41"/>
        <v>10</v>
      </c>
      <c r="J173" s="194">
        <f t="shared" si="31"/>
        <v>100</v>
      </c>
      <c r="K173" s="110">
        <f t="shared" si="30"/>
        <v>100</v>
      </c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41"/>
      <c r="AD173" s="124"/>
    </row>
    <row r="174" spans="1:34" ht="32.25" outlineLevel="6" thickBot="1">
      <c r="A174" s="57" t="s">
        <v>97</v>
      </c>
      <c r="B174" s="51">
        <v>951</v>
      </c>
      <c r="C174" s="52" t="s">
        <v>67</v>
      </c>
      <c r="D174" s="52" t="s">
        <v>435</v>
      </c>
      <c r="E174" s="52" t="s">
        <v>92</v>
      </c>
      <c r="F174" s="52"/>
      <c r="G174" s="92">
        <v>10</v>
      </c>
      <c r="H174" s="92">
        <v>10</v>
      </c>
      <c r="I174" s="92">
        <v>10</v>
      </c>
      <c r="J174" s="194">
        <f t="shared" si="31"/>
        <v>100</v>
      </c>
      <c r="K174" s="110">
        <f t="shared" si="30"/>
        <v>100</v>
      </c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41"/>
      <c r="AD174" s="124"/>
      <c r="AH174" s="184"/>
    </row>
    <row r="175" spans="1:30" ht="48" outlineLevel="6" thickBot="1">
      <c r="A175" s="53" t="s">
        <v>356</v>
      </c>
      <c r="B175" s="49">
        <v>951</v>
      </c>
      <c r="C175" s="50" t="s">
        <v>67</v>
      </c>
      <c r="D175" s="50" t="s">
        <v>334</v>
      </c>
      <c r="E175" s="50" t="s">
        <v>5</v>
      </c>
      <c r="F175" s="50"/>
      <c r="G175" s="93">
        <f>G176+G181+G178</f>
        <v>2096</v>
      </c>
      <c r="H175" s="93">
        <f>H176+H181+H178</f>
        <v>24836.987699999998</v>
      </c>
      <c r="I175" s="93">
        <f>I176+I181+I178</f>
        <v>20863.798000000003</v>
      </c>
      <c r="J175" s="194">
        <f t="shared" si="31"/>
        <v>995.4102099236643</v>
      </c>
      <c r="K175" s="110">
        <f t="shared" si="30"/>
        <v>84.00293244901033</v>
      </c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41"/>
      <c r="AD175" s="124"/>
    </row>
    <row r="176" spans="1:30" ht="15" customHeight="1" outlineLevel="6" thickBot="1">
      <c r="A176" s="5" t="s">
        <v>96</v>
      </c>
      <c r="B176" s="17">
        <v>951</v>
      </c>
      <c r="C176" s="6" t="s">
        <v>67</v>
      </c>
      <c r="D176" s="6" t="s">
        <v>436</v>
      </c>
      <c r="E176" s="6" t="s">
        <v>91</v>
      </c>
      <c r="F176" s="6"/>
      <c r="G176" s="96">
        <f>G177</f>
        <v>2096</v>
      </c>
      <c r="H176" s="96">
        <f>H177</f>
        <v>13803.5877</v>
      </c>
      <c r="I176" s="96">
        <f>I177</f>
        <v>9831.248</v>
      </c>
      <c r="J176" s="194">
        <f t="shared" si="31"/>
        <v>469.0480916030534</v>
      </c>
      <c r="K176" s="110">
        <f t="shared" si="30"/>
        <v>71.22241125761819</v>
      </c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41"/>
      <c r="AD176" s="124"/>
    </row>
    <row r="177" spans="1:34" ht="32.25" outlineLevel="6" thickBot="1">
      <c r="A177" s="57" t="s">
        <v>97</v>
      </c>
      <c r="B177" s="51">
        <v>951</v>
      </c>
      <c r="C177" s="52" t="s">
        <v>67</v>
      </c>
      <c r="D177" s="52" t="s">
        <v>436</v>
      </c>
      <c r="E177" s="52" t="s">
        <v>92</v>
      </c>
      <c r="F177" s="52"/>
      <c r="G177" s="92">
        <v>2096</v>
      </c>
      <c r="H177" s="92">
        <f>13830.90251-27.31481</f>
        <v>13803.5877</v>
      </c>
      <c r="I177" s="92">
        <v>9831.248</v>
      </c>
      <c r="J177" s="194">
        <f t="shared" si="31"/>
        <v>469.0480916030534</v>
      </c>
      <c r="K177" s="110">
        <f t="shared" si="30"/>
        <v>71.22241125761819</v>
      </c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41"/>
      <c r="AD177" s="124"/>
      <c r="AH177" s="184"/>
    </row>
    <row r="178" spans="1:34" ht="31.5" customHeight="1" outlineLevel="6" thickBot="1">
      <c r="A178" s="5" t="s">
        <v>325</v>
      </c>
      <c r="B178" s="17">
        <v>951</v>
      </c>
      <c r="C178" s="6" t="s">
        <v>67</v>
      </c>
      <c r="D178" s="6" t="s">
        <v>436</v>
      </c>
      <c r="E178" s="6" t="s">
        <v>339</v>
      </c>
      <c r="F178" s="6"/>
      <c r="G178" s="96">
        <f>G179+G180</f>
        <v>0</v>
      </c>
      <c r="H178" s="96">
        <f>H179+H180</f>
        <v>11020.6</v>
      </c>
      <c r="I178" s="96">
        <f>I179+I180</f>
        <v>11020.6</v>
      </c>
      <c r="J178" s="194" t="e">
        <f t="shared" si="31"/>
        <v>#DIV/0!</v>
      </c>
      <c r="K178" s="110">
        <f t="shared" si="30"/>
        <v>100</v>
      </c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41"/>
      <c r="AD178" s="124"/>
      <c r="AH178" s="187"/>
    </row>
    <row r="179" spans="1:34" ht="31.5" customHeight="1" outlineLevel="6" thickBot="1">
      <c r="A179" s="102" t="s">
        <v>420</v>
      </c>
      <c r="B179" s="51">
        <v>951</v>
      </c>
      <c r="C179" s="52" t="s">
        <v>67</v>
      </c>
      <c r="D179" s="52" t="s">
        <v>436</v>
      </c>
      <c r="E179" s="52" t="s">
        <v>421</v>
      </c>
      <c r="F179" s="104"/>
      <c r="G179" s="105">
        <v>0</v>
      </c>
      <c r="H179" s="105">
        <v>11020.6</v>
      </c>
      <c r="I179" s="105">
        <v>11020.6</v>
      </c>
      <c r="J179" s="194" t="e">
        <f t="shared" si="31"/>
        <v>#DIV/0!</v>
      </c>
      <c r="K179" s="110">
        <f t="shared" si="30"/>
        <v>100</v>
      </c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41"/>
      <c r="AD179" s="124"/>
      <c r="AH179" s="184"/>
    </row>
    <row r="180" spans="1:30" ht="34.5" customHeight="1" outlineLevel="6" thickBot="1">
      <c r="A180" s="57" t="s">
        <v>325</v>
      </c>
      <c r="B180" s="51">
        <v>951</v>
      </c>
      <c r="C180" s="52" t="s">
        <v>67</v>
      </c>
      <c r="D180" s="52" t="s">
        <v>436</v>
      </c>
      <c r="E180" s="52" t="s">
        <v>327</v>
      </c>
      <c r="F180" s="52"/>
      <c r="G180" s="92">
        <v>0</v>
      </c>
      <c r="H180" s="92">
        <v>0</v>
      </c>
      <c r="I180" s="92">
        <v>0</v>
      </c>
      <c r="J180" s="194" t="e">
        <f t="shared" si="31"/>
        <v>#DIV/0!</v>
      </c>
      <c r="K180" s="110" t="e">
        <f t="shared" si="30"/>
        <v>#DIV/0!</v>
      </c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41"/>
      <c r="AD180" s="124"/>
    </row>
    <row r="181" spans="1:30" ht="16.5" outlineLevel="6" thickBot="1">
      <c r="A181" s="5" t="s">
        <v>98</v>
      </c>
      <c r="B181" s="17">
        <v>951</v>
      </c>
      <c r="C181" s="6" t="s">
        <v>67</v>
      </c>
      <c r="D181" s="6" t="s">
        <v>436</v>
      </c>
      <c r="E181" s="6" t="s">
        <v>93</v>
      </c>
      <c r="F181" s="6"/>
      <c r="G181" s="96">
        <f>G182</f>
        <v>0</v>
      </c>
      <c r="H181" s="96">
        <f>H182</f>
        <v>12.8</v>
      </c>
      <c r="I181" s="96">
        <f>I182</f>
        <v>11.95</v>
      </c>
      <c r="J181" s="194" t="e">
        <f t="shared" si="31"/>
        <v>#DIV/0!</v>
      </c>
      <c r="K181" s="110">
        <f t="shared" si="30"/>
        <v>93.35937499999999</v>
      </c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41"/>
      <c r="AD181" s="124"/>
    </row>
    <row r="182" spans="1:34" ht="16.5" outlineLevel="6" thickBot="1">
      <c r="A182" s="47" t="s">
        <v>100</v>
      </c>
      <c r="B182" s="51">
        <v>951</v>
      </c>
      <c r="C182" s="52" t="s">
        <v>67</v>
      </c>
      <c r="D182" s="52" t="s">
        <v>436</v>
      </c>
      <c r="E182" s="52" t="s">
        <v>95</v>
      </c>
      <c r="F182" s="71"/>
      <c r="G182" s="92">
        <v>0</v>
      </c>
      <c r="H182" s="92">
        <v>12.8</v>
      </c>
      <c r="I182" s="92">
        <v>11.95</v>
      </c>
      <c r="J182" s="194" t="e">
        <f t="shared" si="31"/>
        <v>#DIV/0!</v>
      </c>
      <c r="K182" s="110">
        <f t="shared" si="30"/>
        <v>93.35937499999999</v>
      </c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41"/>
      <c r="AD182" s="124"/>
      <c r="AH182" s="184"/>
    </row>
    <row r="183" spans="1:30" ht="16.5" outlineLevel="6" thickBot="1">
      <c r="A183" s="73" t="s">
        <v>145</v>
      </c>
      <c r="B183" s="82">
        <v>951</v>
      </c>
      <c r="C183" s="26" t="s">
        <v>146</v>
      </c>
      <c r="D183" s="26" t="s">
        <v>242</v>
      </c>
      <c r="E183" s="26" t="s">
        <v>5</v>
      </c>
      <c r="F183" s="74"/>
      <c r="G183" s="98">
        <f aca="true" t="shared" si="42" ref="G183:I187">G184</f>
        <v>1943.634</v>
      </c>
      <c r="H183" s="98">
        <f t="shared" si="42"/>
        <v>1943.634</v>
      </c>
      <c r="I183" s="98">
        <f t="shared" si="42"/>
        <v>1943.634</v>
      </c>
      <c r="J183" s="194">
        <f t="shared" si="31"/>
        <v>100</v>
      </c>
      <c r="K183" s="110">
        <f t="shared" si="30"/>
        <v>100</v>
      </c>
      <c r="M183" s="106">
        <f aca="true" t="shared" si="43" ref="M183:AC183">M189</f>
        <v>0</v>
      </c>
      <c r="N183" s="106">
        <f t="shared" si="43"/>
        <v>0</v>
      </c>
      <c r="O183" s="106">
        <f t="shared" si="43"/>
        <v>0</v>
      </c>
      <c r="P183" s="106">
        <f t="shared" si="43"/>
        <v>0</v>
      </c>
      <c r="Q183" s="106">
        <f t="shared" si="43"/>
        <v>0</v>
      </c>
      <c r="R183" s="106">
        <f t="shared" si="43"/>
        <v>0</v>
      </c>
      <c r="S183" s="106">
        <f t="shared" si="43"/>
        <v>0</v>
      </c>
      <c r="T183" s="106">
        <f t="shared" si="43"/>
        <v>0</v>
      </c>
      <c r="U183" s="106">
        <f t="shared" si="43"/>
        <v>0</v>
      </c>
      <c r="V183" s="106">
        <f t="shared" si="43"/>
        <v>0</v>
      </c>
      <c r="W183" s="106">
        <f t="shared" si="43"/>
        <v>0</v>
      </c>
      <c r="X183" s="106">
        <f t="shared" si="43"/>
        <v>0</v>
      </c>
      <c r="Y183" s="106">
        <f t="shared" si="43"/>
        <v>0</v>
      </c>
      <c r="Z183" s="106">
        <f t="shared" si="43"/>
        <v>0</v>
      </c>
      <c r="AA183" s="106">
        <f t="shared" si="43"/>
        <v>0</v>
      </c>
      <c r="AB183" s="106">
        <f t="shared" si="43"/>
        <v>0</v>
      </c>
      <c r="AC183" s="143">
        <f t="shared" si="43"/>
        <v>1027.32</v>
      </c>
      <c r="AD183" s="124" t="e">
        <f>AC183/G165*100</f>
        <v>#DIV/0!</v>
      </c>
    </row>
    <row r="184" spans="1:30" ht="16.5" outlineLevel="6" thickBot="1">
      <c r="A184" s="21" t="s">
        <v>78</v>
      </c>
      <c r="B184" s="15">
        <v>951</v>
      </c>
      <c r="C184" s="9" t="s">
        <v>79</v>
      </c>
      <c r="D184" s="9" t="s">
        <v>242</v>
      </c>
      <c r="E184" s="9" t="s">
        <v>5</v>
      </c>
      <c r="F184" s="75" t="s">
        <v>5</v>
      </c>
      <c r="G184" s="128">
        <f t="shared" si="42"/>
        <v>1943.634</v>
      </c>
      <c r="H184" s="128">
        <f t="shared" si="42"/>
        <v>1943.634</v>
      </c>
      <c r="I184" s="128">
        <f t="shared" si="42"/>
        <v>1943.634</v>
      </c>
      <c r="J184" s="194">
        <f t="shared" si="31"/>
        <v>100</v>
      </c>
      <c r="K184" s="110">
        <f t="shared" si="30"/>
        <v>100</v>
      </c>
      <c r="M184" s="132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59"/>
      <c r="AD184" s="124"/>
    </row>
    <row r="185" spans="1:30" ht="32.25" outlineLevel="6" thickBot="1">
      <c r="A185" s="68" t="s">
        <v>131</v>
      </c>
      <c r="B185" s="15">
        <v>951</v>
      </c>
      <c r="C185" s="9" t="s">
        <v>79</v>
      </c>
      <c r="D185" s="9" t="s">
        <v>243</v>
      </c>
      <c r="E185" s="9" t="s">
        <v>5</v>
      </c>
      <c r="F185" s="75"/>
      <c r="G185" s="128">
        <f t="shared" si="42"/>
        <v>1943.634</v>
      </c>
      <c r="H185" s="128">
        <f t="shared" si="42"/>
        <v>1943.634</v>
      </c>
      <c r="I185" s="128">
        <f t="shared" si="42"/>
        <v>1943.634</v>
      </c>
      <c r="J185" s="194">
        <f t="shared" si="31"/>
        <v>100</v>
      </c>
      <c r="K185" s="110">
        <f t="shared" si="30"/>
        <v>100</v>
      </c>
      <c r="M185" s="132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59"/>
      <c r="AD185" s="124"/>
    </row>
    <row r="186" spans="1:30" ht="32.25" outlineLevel="6" thickBot="1">
      <c r="A186" s="68" t="s">
        <v>132</v>
      </c>
      <c r="B186" s="15">
        <v>951</v>
      </c>
      <c r="C186" s="9" t="s">
        <v>79</v>
      </c>
      <c r="D186" s="9" t="s">
        <v>244</v>
      </c>
      <c r="E186" s="9" t="s">
        <v>5</v>
      </c>
      <c r="F186" s="75"/>
      <c r="G186" s="128">
        <f t="shared" si="42"/>
        <v>1943.634</v>
      </c>
      <c r="H186" s="128">
        <f t="shared" si="42"/>
        <v>1943.634</v>
      </c>
      <c r="I186" s="128">
        <f t="shared" si="42"/>
        <v>1943.634</v>
      </c>
      <c r="J186" s="194">
        <f t="shared" si="31"/>
        <v>100</v>
      </c>
      <c r="K186" s="110">
        <f t="shared" si="30"/>
        <v>100</v>
      </c>
      <c r="M186" s="132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59"/>
      <c r="AD186" s="124"/>
    </row>
    <row r="187" spans="1:30" ht="32.25" outlineLevel="6" thickBot="1">
      <c r="A187" s="48" t="s">
        <v>38</v>
      </c>
      <c r="B187" s="49">
        <v>951</v>
      </c>
      <c r="C187" s="50" t="s">
        <v>79</v>
      </c>
      <c r="D187" s="50" t="s">
        <v>259</v>
      </c>
      <c r="E187" s="50" t="s">
        <v>5</v>
      </c>
      <c r="F187" s="76" t="s">
        <v>5</v>
      </c>
      <c r="G187" s="147">
        <f t="shared" si="42"/>
        <v>1943.634</v>
      </c>
      <c r="H187" s="147">
        <f t="shared" si="42"/>
        <v>1943.634</v>
      </c>
      <c r="I187" s="147">
        <f t="shared" si="42"/>
        <v>1943.634</v>
      </c>
      <c r="J187" s="194">
        <f t="shared" si="31"/>
        <v>100</v>
      </c>
      <c r="K187" s="110">
        <f t="shared" si="30"/>
        <v>100</v>
      </c>
      <c r="M187" s="132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59"/>
      <c r="AD187" s="124"/>
    </row>
    <row r="188" spans="1:34" ht="16.5" outlineLevel="6" thickBot="1">
      <c r="A188" s="116" t="s">
        <v>112</v>
      </c>
      <c r="B188" s="117">
        <v>951</v>
      </c>
      <c r="C188" s="100" t="s">
        <v>79</v>
      </c>
      <c r="D188" s="100" t="s">
        <v>259</v>
      </c>
      <c r="E188" s="100" t="s">
        <v>111</v>
      </c>
      <c r="F188" s="118" t="s">
        <v>147</v>
      </c>
      <c r="G188" s="119">
        <v>1943.634</v>
      </c>
      <c r="H188" s="119">
        <v>1943.634</v>
      </c>
      <c r="I188" s="119">
        <v>1943.634</v>
      </c>
      <c r="J188" s="194">
        <f t="shared" si="31"/>
        <v>100</v>
      </c>
      <c r="K188" s="110">
        <f t="shared" si="30"/>
        <v>100</v>
      </c>
      <c r="M188" s="145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60"/>
      <c r="AD188" s="144"/>
      <c r="AH188" s="184"/>
    </row>
    <row r="189" spans="1:30" ht="32.25" outlineLevel="6" thickBot="1">
      <c r="A189" s="65" t="s">
        <v>52</v>
      </c>
      <c r="B189" s="14">
        <v>951</v>
      </c>
      <c r="C189" s="12" t="s">
        <v>51</v>
      </c>
      <c r="D189" s="12" t="s">
        <v>242</v>
      </c>
      <c r="E189" s="12" t="s">
        <v>5</v>
      </c>
      <c r="F189" s="12"/>
      <c r="G189" s="90">
        <f aca="true" t="shared" si="44" ref="G189:H194">G190</f>
        <v>250</v>
      </c>
      <c r="H189" s="90">
        <f t="shared" si="44"/>
        <v>40.536</v>
      </c>
      <c r="I189" s="90">
        <f aca="true" t="shared" si="45" ref="I189:I194">I190</f>
        <v>40.536</v>
      </c>
      <c r="J189" s="194">
        <f t="shared" si="31"/>
        <v>16.2144</v>
      </c>
      <c r="K189" s="110">
        <f t="shared" si="30"/>
        <v>100</v>
      </c>
      <c r="M189" s="150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149"/>
      <c r="AC189" s="136">
        <v>1027.32</v>
      </c>
      <c r="AD189" s="124">
        <f aca="true" t="shared" si="46" ref="AD189:AD194">AC189/G183*100</f>
        <v>52.85563022667847</v>
      </c>
    </row>
    <row r="190" spans="1:30" ht="18" customHeight="1" outlineLevel="6" thickBot="1">
      <c r="A190" s="8" t="s">
        <v>31</v>
      </c>
      <c r="B190" s="15">
        <v>951</v>
      </c>
      <c r="C190" s="9" t="s">
        <v>10</v>
      </c>
      <c r="D190" s="9" t="s">
        <v>242</v>
      </c>
      <c r="E190" s="9" t="s">
        <v>5</v>
      </c>
      <c r="F190" s="9"/>
      <c r="G190" s="91">
        <f t="shared" si="44"/>
        <v>250</v>
      </c>
      <c r="H190" s="91">
        <f t="shared" si="44"/>
        <v>40.536</v>
      </c>
      <c r="I190" s="91">
        <f t="shared" si="45"/>
        <v>40.536</v>
      </c>
      <c r="J190" s="194">
        <f t="shared" si="31"/>
        <v>16.2144</v>
      </c>
      <c r="K190" s="110">
        <f t="shared" si="30"/>
        <v>100</v>
      </c>
      <c r="M190" s="125" t="e">
        <f>M191+#REF!</f>
        <v>#REF!</v>
      </c>
      <c r="N190" s="125" t="e">
        <f>N191+#REF!</f>
        <v>#REF!</v>
      </c>
      <c r="O190" s="125" t="e">
        <f>O191+#REF!</f>
        <v>#REF!</v>
      </c>
      <c r="P190" s="125" t="e">
        <f>P191+#REF!</f>
        <v>#REF!</v>
      </c>
      <c r="Q190" s="125" t="e">
        <f>Q191+#REF!</f>
        <v>#REF!</v>
      </c>
      <c r="R190" s="125" t="e">
        <f>R191+#REF!</f>
        <v>#REF!</v>
      </c>
      <c r="S190" s="125" t="e">
        <f>S191+#REF!</f>
        <v>#REF!</v>
      </c>
      <c r="T190" s="125" t="e">
        <f>T191+#REF!</f>
        <v>#REF!</v>
      </c>
      <c r="U190" s="125" t="e">
        <f>U191+#REF!</f>
        <v>#REF!</v>
      </c>
      <c r="V190" s="125" t="e">
        <f>V191+#REF!</f>
        <v>#REF!</v>
      </c>
      <c r="W190" s="125" t="e">
        <f>W191+#REF!</f>
        <v>#REF!</v>
      </c>
      <c r="X190" s="125" t="e">
        <f>X191+#REF!</f>
        <v>#REF!</v>
      </c>
      <c r="Y190" s="125" t="e">
        <f>Y191+#REF!</f>
        <v>#REF!</v>
      </c>
      <c r="Z190" s="125" t="e">
        <f>Z191+#REF!</f>
        <v>#REF!</v>
      </c>
      <c r="AA190" s="125" t="e">
        <f>AA191+#REF!</f>
        <v>#REF!</v>
      </c>
      <c r="AB190" s="125" t="e">
        <f>AB191+#REF!</f>
        <v>#REF!</v>
      </c>
      <c r="AC190" s="161" t="e">
        <f>AC191+#REF!</f>
        <v>#REF!</v>
      </c>
      <c r="AD190" s="124" t="e">
        <f t="shared" si="46"/>
        <v>#REF!</v>
      </c>
    </row>
    <row r="191" spans="1:30" ht="34.5" customHeight="1" outlineLevel="3" thickBot="1">
      <c r="A191" s="68" t="s">
        <v>131</v>
      </c>
      <c r="B191" s="15">
        <v>951</v>
      </c>
      <c r="C191" s="9" t="s">
        <v>10</v>
      </c>
      <c r="D191" s="9" t="s">
        <v>243</v>
      </c>
      <c r="E191" s="9" t="s">
        <v>5</v>
      </c>
      <c r="F191" s="9"/>
      <c r="G191" s="91">
        <f t="shared" si="44"/>
        <v>250</v>
      </c>
      <c r="H191" s="91">
        <f t="shared" si="44"/>
        <v>40.536</v>
      </c>
      <c r="I191" s="91">
        <f t="shared" si="45"/>
        <v>40.536</v>
      </c>
      <c r="J191" s="194">
        <f t="shared" si="31"/>
        <v>16.2144</v>
      </c>
      <c r="K191" s="110">
        <f t="shared" si="30"/>
        <v>100</v>
      </c>
      <c r="M191" s="128">
        <f aca="true" t="shared" si="47" ref="M191:AC193">M192</f>
        <v>0</v>
      </c>
      <c r="N191" s="128">
        <f t="shared" si="47"/>
        <v>0</v>
      </c>
      <c r="O191" s="128">
        <f t="shared" si="47"/>
        <v>0</v>
      </c>
      <c r="P191" s="128">
        <f t="shared" si="47"/>
        <v>0</v>
      </c>
      <c r="Q191" s="128">
        <f t="shared" si="47"/>
        <v>0</v>
      </c>
      <c r="R191" s="128">
        <f t="shared" si="47"/>
        <v>0</v>
      </c>
      <c r="S191" s="128">
        <f t="shared" si="47"/>
        <v>0</v>
      </c>
      <c r="T191" s="128">
        <f t="shared" si="47"/>
        <v>0</v>
      </c>
      <c r="U191" s="128">
        <f t="shared" si="47"/>
        <v>0</v>
      </c>
      <c r="V191" s="128">
        <f t="shared" si="47"/>
        <v>0</v>
      </c>
      <c r="W191" s="128">
        <f t="shared" si="47"/>
        <v>0</v>
      </c>
      <c r="X191" s="128">
        <f t="shared" si="47"/>
        <v>0</v>
      </c>
      <c r="Y191" s="128">
        <f t="shared" si="47"/>
        <v>0</v>
      </c>
      <c r="Z191" s="128">
        <f t="shared" si="47"/>
        <v>0</v>
      </c>
      <c r="AA191" s="128">
        <f t="shared" si="47"/>
        <v>0</v>
      </c>
      <c r="AB191" s="128">
        <f t="shared" si="47"/>
        <v>0</v>
      </c>
      <c r="AC191" s="139">
        <f t="shared" si="47"/>
        <v>67.348</v>
      </c>
      <c r="AD191" s="124">
        <f t="shared" si="46"/>
        <v>3.465055663772089</v>
      </c>
    </row>
    <row r="192" spans="1:30" ht="18.75" customHeight="1" outlineLevel="3" thickBot="1">
      <c r="A192" s="68" t="s">
        <v>132</v>
      </c>
      <c r="B192" s="15">
        <v>951</v>
      </c>
      <c r="C192" s="9" t="s">
        <v>10</v>
      </c>
      <c r="D192" s="9" t="s">
        <v>244</v>
      </c>
      <c r="E192" s="9" t="s">
        <v>5</v>
      </c>
      <c r="F192" s="9"/>
      <c r="G192" s="91">
        <f t="shared" si="44"/>
        <v>250</v>
      </c>
      <c r="H192" s="91">
        <f t="shared" si="44"/>
        <v>40.536</v>
      </c>
      <c r="I192" s="91">
        <f t="shared" si="45"/>
        <v>40.536</v>
      </c>
      <c r="J192" s="194">
        <f t="shared" si="31"/>
        <v>16.2144</v>
      </c>
      <c r="K192" s="110">
        <f t="shared" si="30"/>
        <v>100</v>
      </c>
      <c r="M192" s="128">
        <f t="shared" si="47"/>
        <v>0</v>
      </c>
      <c r="N192" s="128">
        <f t="shared" si="47"/>
        <v>0</v>
      </c>
      <c r="O192" s="128">
        <f t="shared" si="47"/>
        <v>0</v>
      </c>
      <c r="P192" s="128">
        <f t="shared" si="47"/>
        <v>0</v>
      </c>
      <c r="Q192" s="128">
        <f t="shared" si="47"/>
        <v>0</v>
      </c>
      <c r="R192" s="128">
        <f t="shared" si="47"/>
        <v>0</v>
      </c>
      <c r="S192" s="128">
        <f t="shared" si="47"/>
        <v>0</v>
      </c>
      <c r="T192" s="128">
        <f t="shared" si="47"/>
        <v>0</v>
      </c>
      <c r="U192" s="128">
        <f t="shared" si="47"/>
        <v>0</v>
      </c>
      <c r="V192" s="128">
        <f t="shared" si="47"/>
        <v>0</v>
      </c>
      <c r="W192" s="128">
        <f t="shared" si="47"/>
        <v>0</v>
      </c>
      <c r="X192" s="128">
        <f t="shared" si="47"/>
        <v>0</v>
      </c>
      <c r="Y192" s="128">
        <f t="shared" si="47"/>
        <v>0</v>
      </c>
      <c r="Z192" s="128">
        <f t="shared" si="47"/>
        <v>0</v>
      </c>
      <c r="AA192" s="128">
        <f t="shared" si="47"/>
        <v>0</v>
      </c>
      <c r="AB192" s="128">
        <f t="shared" si="47"/>
        <v>0</v>
      </c>
      <c r="AC192" s="139">
        <f t="shared" si="47"/>
        <v>67.348</v>
      </c>
      <c r="AD192" s="124">
        <f t="shared" si="46"/>
        <v>3.465055663772089</v>
      </c>
    </row>
    <row r="193" spans="1:30" ht="33.75" customHeight="1" outlineLevel="4" thickBot="1">
      <c r="A193" s="53" t="s">
        <v>148</v>
      </c>
      <c r="B193" s="49">
        <v>951</v>
      </c>
      <c r="C193" s="50" t="s">
        <v>10</v>
      </c>
      <c r="D193" s="50" t="s">
        <v>260</v>
      </c>
      <c r="E193" s="50" t="s">
        <v>5</v>
      </c>
      <c r="F193" s="50"/>
      <c r="G193" s="93">
        <f t="shared" si="44"/>
        <v>250</v>
      </c>
      <c r="H193" s="93">
        <f t="shared" si="44"/>
        <v>40.536</v>
      </c>
      <c r="I193" s="93">
        <f t="shared" si="45"/>
        <v>40.536</v>
      </c>
      <c r="J193" s="194">
        <f t="shared" si="31"/>
        <v>16.2144</v>
      </c>
      <c r="K193" s="110">
        <f t="shared" si="30"/>
        <v>100</v>
      </c>
      <c r="M193" s="106">
        <f t="shared" si="47"/>
        <v>0</v>
      </c>
      <c r="N193" s="106">
        <f t="shared" si="47"/>
        <v>0</v>
      </c>
      <c r="O193" s="106">
        <f t="shared" si="47"/>
        <v>0</v>
      </c>
      <c r="P193" s="106">
        <f t="shared" si="47"/>
        <v>0</v>
      </c>
      <c r="Q193" s="106">
        <f t="shared" si="47"/>
        <v>0</v>
      </c>
      <c r="R193" s="106">
        <f t="shared" si="47"/>
        <v>0</v>
      </c>
      <c r="S193" s="106">
        <f t="shared" si="47"/>
        <v>0</v>
      </c>
      <c r="T193" s="106">
        <f t="shared" si="47"/>
        <v>0</v>
      </c>
      <c r="U193" s="106">
        <f t="shared" si="47"/>
        <v>0</v>
      </c>
      <c r="V193" s="106">
        <f t="shared" si="47"/>
        <v>0</v>
      </c>
      <c r="W193" s="106">
        <f t="shared" si="47"/>
        <v>0</v>
      </c>
      <c r="X193" s="106">
        <f t="shared" si="47"/>
        <v>0</v>
      </c>
      <c r="Y193" s="106">
        <f t="shared" si="47"/>
        <v>0</v>
      </c>
      <c r="Z193" s="106">
        <f t="shared" si="47"/>
        <v>0</v>
      </c>
      <c r="AA193" s="106">
        <f t="shared" si="47"/>
        <v>0</v>
      </c>
      <c r="AB193" s="106">
        <f t="shared" si="47"/>
        <v>0</v>
      </c>
      <c r="AC193" s="143">
        <f t="shared" si="47"/>
        <v>67.348</v>
      </c>
      <c r="AD193" s="124">
        <f t="shared" si="46"/>
        <v>3.465055663772089</v>
      </c>
    </row>
    <row r="194" spans="1:30" ht="17.25" customHeight="1" outlineLevel="5" thickBot="1">
      <c r="A194" s="5" t="s">
        <v>96</v>
      </c>
      <c r="B194" s="17">
        <v>951</v>
      </c>
      <c r="C194" s="6" t="s">
        <v>10</v>
      </c>
      <c r="D194" s="6" t="s">
        <v>260</v>
      </c>
      <c r="E194" s="6" t="s">
        <v>91</v>
      </c>
      <c r="F194" s="6"/>
      <c r="G194" s="96">
        <f t="shared" si="44"/>
        <v>250</v>
      </c>
      <c r="H194" s="96">
        <f t="shared" si="44"/>
        <v>40.536</v>
      </c>
      <c r="I194" s="96">
        <f t="shared" si="45"/>
        <v>40.536</v>
      </c>
      <c r="J194" s="194">
        <f t="shared" si="31"/>
        <v>16.2144</v>
      </c>
      <c r="K194" s="110">
        <f t="shared" si="30"/>
        <v>100</v>
      </c>
      <c r="M194" s="135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133"/>
      <c r="AC194" s="136">
        <v>67.348</v>
      </c>
      <c r="AD194" s="124">
        <f t="shared" si="46"/>
        <v>3.465055663772089</v>
      </c>
    </row>
    <row r="195" spans="1:34" ht="32.25" outlineLevel="5" thickBot="1">
      <c r="A195" s="47" t="s">
        <v>97</v>
      </c>
      <c r="B195" s="51">
        <v>951</v>
      </c>
      <c r="C195" s="52" t="s">
        <v>10</v>
      </c>
      <c r="D195" s="52" t="s">
        <v>260</v>
      </c>
      <c r="E195" s="52" t="s">
        <v>92</v>
      </c>
      <c r="F195" s="52"/>
      <c r="G195" s="92">
        <v>250</v>
      </c>
      <c r="H195" s="92">
        <v>40.536</v>
      </c>
      <c r="I195" s="92">
        <v>40.536</v>
      </c>
      <c r="J195" s="194">
        <f t="shared" si="31"/>
        <v>16.2144</v>
      </c>
      <c r="K195" s="110">
        <f t="shared" si="30"/>
        <v>100</v>
      </c>
      <c r="M195" s="132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7"/>
      <c r="AD195" s="124"/>
      <c r="AH195" s="184"/>
    </row>
    <row r="196" spans="1:30" ht="19.5" outlineLevel="6" thickBot="1">
      <c r="A196" s="65" t="s">
        <v>50</v>
      </c>
      <c r="B196" s="14">
        <v>951</v>
      </c>
      <c r="C196" s="12" t="s">
        <v>49</v>
      </c>
      <c r="D196" s="12" t="s">
        <v>242</v>
      </c>
      <c r="E196" s="12" t="s">
        <v>5</v>
      </c>
      <c r="F196" s="12"/>
      <c r="G196" s="90">
        <f>G208+G234+G197+G203</f>
        <v>48259.542</v>
      </c>
      <c r="H196" s="90">
        <f>H208+H234+H197+H203</f>
        <v>74043.03196000001</v>
      </c>
      <c r="I196" s="90">
        <f>I208+I234+I197+I203</f>
        <v>67811.906</v>
      </c>
      <c r="J196" s="194">
        <f t="shared" si="31"/>
        <v>140.51502187898924</v>
      </c>
      <c r="K196" s="110">
        <f t="shared" si="30"/>
        <v>91.58445326311566</v>
      </c>
      <c r="M196" s="125" t="e">
        <f aca="true" t="shared" si="48" ref="M196:AC196">M197+M202</f>
        <v>#REF!</v>
      </c>
      <c r="N196" s="125" t="e">
        <f t="shared" si="48"/>
        <v>#REF!</v>
      </c>
      <c r="O196" s="125" t="e">
        <f t="shared" si="48"/>
        <v>#REF!</v>
      </c>
      <c r="P196" s="125" t="e">
        <f t="shared" si="48"/>
        <v>#REF!</v>
      </c>
      <c r="Q196" s="125" t="e">
        <f t="shared" si="48"/>
        <v>#REF!</v>
      </c>
      <c r="R196" s="125" t="e">
        <f t="shared" si="48"/>
        <v>#REF!</v>
      </c>
      <c r="S196" s="125" t="e">
        <f t="shared" si="48"/>
        <v>#REF!</v>
      </c>
      <c r="T196" s="125" t="e">
        <f t="shared" si="48"/>
        <v>#REF!</v>
      </c>
      <c r="U196" s="125" t="e">
        <f t="shared" si="48"/>
        <v>#REF!</v>
      </c>
      <c r="V196" s="125" t="e">
        <f t="shared" si="48"/>
        <v>#REF!</v>
      </c>
      <c r="W196" s="125" t="e">
        <f t="shared" si="48"/>
        <v>#REF!</v>
      </c>
      <c r="X196" s="125" t="e">
        <f t="shared" si="48"/>
        <v>#REF!</v>
      </c>
      <c r="Y196" s="125" t="e">
        <f t="shared" si="48"/>
        <v>#REF!</v>
      </c>
      <c r="Z196" s="125" t="e">
        <f t="shared" si="48"/>
        <v>#REF!</v>
      </c>
      <c r="AA196" s="125" t="e">
        <f t="shared" si="48"/>
        <v>#REF!</v>
      </c>
      <c r="AB196" s="125" t="e">
        <f t="shared" si="48"/>
        <v>#REF!</v>
      </c>
      <c r="AC196" s="161" t="e">
        <f t="shared" si="48"/>
        <v>#REF!</v>
      </c>
      <c r="AD196" s="124" t="e">
        <f>AC196/G190*100</f>
        <v>#REF!</v>
      </c>
    </row>
    <row r="197" spans="1:30" ht="16.5" outlineLevel="6" thickBot="1">
      <c r="A197" s="46" t="s">
        <v>200</v>
      </c>
      <c r="B197" s="15">
        <v>951</v>
      </c>
      <c r="C197" s="9" t="s">
        <v>202</v>
      </c>
      <c r="D197" s="9" t="s">
        <v>242</v>
      </c>
      <c r="E197" s="9" t="s">
        <v>5</v>
      </c>
      <c r="F197" s="9"/>
      <c r="G197" s="91">
        <f aca="true" t="shared" si="49" ref="G197:I201">G198</f>
        <v>499.319</v>
      </c>
      <c r="H197" s="91">
        <f t="shared" si="49"/>
        <v>499.319</v>
      </c>
      <c r="I197" s="91">
        <f t="shared" si="49"/>
        <v>0</v>
      </c>
      <c r="J197" s="194">
        <f t="shared" si="31"/>
        <v>0</v>
      </c>
      <c r="K197" s="110">
        <f t="shared" si="30"/>
        <v>0</v>
      </c>
      <c r="M197" s="128">
        <f aca="true" t="shared" si="50" ref="M197:AC198">M198</f>
        <v>0</v>
      </c>
      <c r="N197" s="128">
        <f t="shared" si="50"/>
        <v>0</v>
      </c>
      <c r="O197" s="128">
        <f t="shared" si="50"/>
        <v>0</v>
      </c>
      <c r="P197" s="128">
        <f t="shared" si="50"/>
        <v>0</v>
      </c>
      <c r="Q197" s="128">
        <f t="shared" si="50"/>
        <v>0</v>
      </c>
      <c r="R197" s="128">
        <f t="shared" si="50"/>
        <v>0</v>
      </c>
      <c r="S197" s="128">
        <f t="shared" si="50"/>
        <v>0</v>
      </c>
      <c r="T197" s="128">
        <f t="shared" si="50"/>
        <v>0</v>
      </c>
      <c r="U197" s="128">
        <f t="shared" si="50"/>
        <v>0</v>
      </c>
      <c r="V197" s="128">
        <f t="shared" si="50"/>
        <v>0</v>
      </c>
      <c r="W197" s="128">
        <f t="shared" si="50"/>
        <v>0</v>
      </c>
      <c r="X197" s="128">
        <f t="shared" si="50"/>
        <v>0</v>
      </c>
      <c r="Y197" s="128">
        <f t="shared" si="50"/>
        <v>0</v>
      </c>
      <c r="Z197" s="128">
        <f t="shared" si="50"/>
        <v>0</v>
      </c>
      <c r="AA197" s="128">
        <f t="shared" si="50"/>
        <v>0</v>
      </c>
      <c r="AB197" s="128">
        <f t="shared" si="50"/>
        <v>0</v>
      </c>
      <c r="AC197" s="139">
        <f t="shared" si="50"/>
        <v>0</v>
      </c>
      <c r="AD197" s="124">
        <f>AC197/G191*100</f>
        <v>0</v>
      </c>
    </row>
    <row r="198" spans="1:30" ht="32.25" outlineLevel="6" thickBot="1">
      <c r="A198" s="68" t="s">
        <v>131</v>
      </c>
      <c r="B198" s="15">
        <v>951</v>
      </c>
      <c r="C198" s="9" t="s">
        <v>202</v>
      </c>
      <c r="D198" s="9" t="s">
        <v>243</v>
      </c>
      <c r="E198" s="9" t="s">
        <v>5</v>
      </c>
      <c r="F198" s="9"/>
      <c r="G198" s="91">
        <f t="shared" si="49"/>
        <v>499.319</v>
      </c>
      <c r="H198" s="91">
        <f t="shared" si="49"/>
        <v>499.319</v>
      </c>
      <c r="I198" s="91">
        <f t="shared" si="49"/>
        <v>0</v>
      </c>
      <c r="J198" s="194">
        <f t="shared" si="31"/>
        <v>0</v>
      </c>
      <c r="K198" s="110">
        <f t="shared" si="30"/>
        <v>0</v>
      </c>
      <c r="M198" s="130">
        <f t="shared" si="50"/>
        <v>0</v>
      </c>
      <c r="N198" s="130">
        <f t="shared" si="50"/>
        <v>0</v>
      </c>
      <c r="O198" s="130">
        <f t="shared" si="50"/>
        <v>0</v>
      </c>
      <c r="P198" s="130">
        <f t="shared" si="50"/>
        <v>0</v>
      </c>
      <c r="Q198" s="130">
        <f t="shared" si="50"/>
        <v>0</v>
      </c>
      <c r="R198" s="130">
        <f t="shared" si="50"/>
        <v>0</v>
      </c>
      <c r="S198" s="130">
        <f t="shared" si="50"/>
        <v>0</v>
      </c>
      <c r="T198" s="130">
        <f t="shared" si="50"/>
        <v>0</v>
      </c>
      <c r="U198" s="130">
        <f t="shared" si="50"/>
        <v>0</v>
      </c>
      <c r="V198" s="130">
        <f t="shared" si="50"/>
        <v>0</v>
      </c>
      <c r="W198" s="130">
        <f t="shared" si="50"/>
        <v>0</v>
      </c>
      <c r="X198" s="130">
        <f t="shared" si="50"/>
        <v>0</v>
      </c>
      <c r="Y198" s="130">
        <f t="shared" si="50"/>
        <v>0</v>
      </c>
      <c r="Z198" s="130">
        <f t="shared" si="50"/>
        <v>0</v>
      </c>
      <c r="AA198" s="130">
        <f t="shared" si="50"/>
        <v>0</v>
      </c>
      <c r="AB198" s="130">
        <f t="shared" si="50"/>
        <v>0</v>
      </c>
      <c r="AC198" s="141">
        <f t="shared" si="50"/>
        <v>0</v>
      </c>
      <c r="AD198" s="124">
        <f>AC198/G192*100</f>
        <v>0</v>
      </c>
    </row>
    <row r="199" spans="1:30" ht="32.25" outlineLevel="6" thickBot="1">
      <c r="A199" s="68" t="s">
        <v>132</v>
      </c>
      <c r="B199" s="15">
        <v>951</v>
      </c>
      <c r="C199" s="9" t="s">
        <v>202</v>
      </c>
      <c r="D199" s="9" t="s">
        <v>244</v>
      </c>
      <c r="E199" s="9" t="s">
        <v>5</v>
      </c>
      <c r="F199" s="9"/>
      <c r="G199" s="91">
        <f t="shared" si="49"/>
        <v>499.319</v>
      </c>
      <c r="H199" s="91">
        <f t="shared" si="49"/>
        <v>499.319</v>
      </c>
      <c r="I199" s="91">
        <f t="shared" si="49"/>
        <v>0</v>
      </c>
      <c r="J199" s="194">
        <f t="shared" si="31"/>
        <v>0</v>
      </c>
      <c r="K199" s="110">
        <f t="shared" si="30"/>
        <v>0</v>
      </c>
      <c r="M199" s="135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133"/>
      <c r="AC199" s="136">
        <v>0</v>
      </c>
      <c r="AD199" s="124">
        <f>AC199/G193*100</f>
        <v>0</v>
      </c>
    </row>
    <row r="200" spans="1:30" ht="48" outlineLevel="6" thickBot="1">
      <c r="A200" s="70" t="s">
        <v>201</v>
      </c>
      <c r="B200" s="49">
        <v>951</v>
      </c>
      <c r="C200" s="50" t="s">
        <v>202</v>
      </c>
      <c r="D200" s="50" t="s">
        <v>261</v>
      </c>
      <c r="E200" s="50" t="s">
        <v>5</v>
      </c>
      <c r="F200" s="50"/>
      <c r="G200" s="93">
        <f t="shared" si="49"/>
        <v>499.319</v>
      </c>
      <c r="H200" s="93">
        <f t="shared" si="49"/>
        <v>499.319</v>
      </c>
      <c r="I200" s="93">
        <f t="shared" si="49"/>
        <v>0</v>
      </c>
      <c r="J200" s="194">
        <f t="shared" si="31"/>
        <v>0</v>
      </c>
      <c r="K200" s="110">
        <f t="shared" si="30"/>
        <v>0</v>
      </c>
      <c r="M200" s="132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7"/>
      <c r="AD200" s="124"/>
    </row>
    <row r="201" spans="1:30" ht="18.75" customHeight="1" outlineLevel="6" thickBot="1">
      <c r="A201" s="5" t="s">
        <v>96</v>
      </c>
      <c r="B201" s="17">
        <v>951</v>
      </c>
      <c r="C201" s="6" t="s">
        <v>202</v>
      </c>
      <c r="D201" s="6" t="s">
        <v>261</v>
      </c>
      <c r="E201" s="6" t="s">
        <v>91</v>
      </c>
      <c r="F201" s="6"/>
      <c r="G201" s="96">
        <f t="shared" si="49"/>
        <v>499.319</v>
      </c>
      <c r="H201" s="96">
        <f t="shared" si="49"/>
        <v>499.319</v>
      </c>
      <c r="I201" s="96">
        <f t="shared" si="49"/>
        <v>0</v>
      </c>
      <c r="J201" s="194">
        <f t="shared" si="31"/>
        <v>0</v>
      </c>
      <c r="K201" s="110">
        <f aca="true" t="shared" si="51" ref="K201:K264">I201/H201*100</f>
        <v>0</v>
      </c>
      <c r="M201" s="132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7"/>
      <c r="AD201" s="124"/>
    </row>
    <row r="202" spans="1:30" ht="32.25" outlineLevel="3" thickBot="1">
      <c r="A202" s="47" t="s">
        <v>97</v>
      </c>
      <c r="B202" s="51">
        <v>951</v>
      </c>
      <c r="C202" s="52" t="s">
        <v>202</v>
      </c>
      <c r="D202" s="52" t="s">
        <v>261</v>
      </c>
      <c r="E202" s="52" t="s">
        <v>92</v>
      </c>
      <c r="F202" s="52"/>
      <c r="G202" s="92">
        <v>499.319</v>
      </c>
      <c r="H202" s="92">
        <v>499.319</v>
      </c>
      <c r="I202" s="92">
        <v>0</v>
      </c>
      <c r="J202" s="194">
        <f aca="true" t="shared" si="52" ref="J202:J265">I202/G202*100</f>
        <v>0</v>
      </c>
      <c r="K202" s="110">
        <f t="shared" si="51"/>
        <v>0</v>
      </c>
      <c r="M202" s="128" t="e">
        <f>M221+M227+M244+#REF!</f>
        <v>#REF!</v>
      </c>
      <c r="N202" s="128" t="e">
        <f>N221+N227+N244+#REF!</f>
        <v>#REF!</v>
      </c>
      <c r="O202" s="128" t="e">
        <f>O221+O227+O244+#REF!</f>
        <v>#REF!</v>
      </c>
      <c r="P202" s="128" t="e">
        <f>P221+P227+P244+#REF!</f>
        <v>#REF!</v>
      </c>
      <c r="Q202" s="128" t="e">
        <f>Q221+Q227+Q244+#REF!</f>
        <v>#REF!</v>
      </c>
      <c r="R202" s="128" t="e">
        <f>R221+R227+R244+#REF!</f>
        <v>#REF!</v>
      </c>
      <c r="S202" s="128" t="e">
        <f>S221+S227+S244+#REF!</f>
        <v>#REF!</v>
      </c>
      <c r="T202" s="128" t="e">
        <f>T221+T227+T244+#REF!</f>
        <v>#REF!</v>
      </c>
      <c r="U202" s="128" t="e">
        <f>U221+U227+U244+#REF!</f>
        <v>#REF!</v>
      </c>
      <c r="V202" s="128" t="e">
        <f>V221+V227+V244+#REF!</f>
        <v>#REF!</v>
      </c>
      <c r="W202" s="128" t="e">
        <f>W221+W227+W244+#REF!</f>
        <v>#REF!</v>
      </c>
      <c r="X202" s="128" t="e">
        <f>X221+X227+X244+#REF!</f>
        <v>#REF!</v>
      </c>
      <c r="Y202" s="128" t="e">
        <f>Y221+Y227+Y244+#REF!</f>
        <v>#REF!</v>
      </c>
      <c r="Z202" s="128" t="e">
        <f>Z221+Z227+Z244+#REF!</f>
        <v>#REF!</v>
      </c>
      <c r="AA202" s="128" t="e">
        <f>AA221+AA227+AA244+#REF!</f>
        <v>#REF!</v>
      </c>
      <c r="AB202" s="128" t="e">
        <f>AB221+AB227+AB244+#REF!</f>
        <v>#REF!</v>
      </c>
      <c r="AC202" s="139" t="e">
        <f>AC221+AC227+AC244+#REF!</f>
        <v>#REF!</v>
      </c>
      <c r="AD202" s="124" t="e">
        <f>AC202/G196*100</f>
        <v>#REF!</v>
      </c>
    </row>
    <row r="203" spans="1:30" ht="16.5" outlineLevel="3" thickBot="1">
      <c r="A203" s="68" t="s">
        <v>363</v>
      </c>
      <c r="B203" s="15">
        <v>951</v>
      </c>
      <c r="C203" s="9" t="s">
        <v>365</v>
      </c>
      <c r="D203" s="9" t="s">
        <v>242</v>
      </c>
      <c r="E203" s="9" t="s">
        <v>5</v>
      </c>
      <c r="F203" s="9"/>
      <c r="G203" s="91">
        <f aca="true" t="shared" si="53" ref="G203:I206">G204</f>
        <v>3.223</v>
      </c>
      <c r="H203" s="91">
        <f t="shared" si="53"/>
        <v>3.223</v>
      </c>
      <c r="I203" s="91">
        <f t="shared" si="53"/>
        <v>0</v>
      </c>
      <c r="J203" s="194">
        <f t="shared" si="52"/>
        <v>0</v>
      </c>
      <c r="K203" s="110">
        <f t="shared" si="51"/>
        <v>0</v>
      </c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39"/>
      <c r="AD203" s="124"/>
    </row>
    <row r="204" spans="1:30" ht="32.25" outlineLevel="3" thickBot="1">
      <c r="A204" s="68" t="s">
        <v>131</v>
      </c>
      <c r="B204" s="15">
        <v>951</v>
      </c>
      <c r="C204" s="9" t="s">
        <v>365</v>
      </c>
      <c r="D204" s="9" t="s">
        <v>244</v>
      </c>
      <c r="E204" s="9" t="s">
        <v>5</v>
      </c>
      <c r="F204" s="9"/>
      <c r="G204" s="91">
        <f t="shared" si="53"/>
        <v>3.223</v>
      </c>
      <c r="H204" s="91">
        <f t="shared" si="53"/>
        <v>3.223</v>
      </c>
      <c r="I204" s="91">
        <f t="shared" si="53"/>
        <v>0</v>
      </c>
      <c r="J204" s="194">
        <f t="shared" si="52"/>
        <v>0</v>
      </c>
      <c r="K204" s="110">
        <f t="shared" si="51"/>
        <v>0</v>
      </c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39"/>
      <c r="AD204" s="124"/>
    </row>
    <row r="205" spans="1:30" ht="79.5" outlineLevel="3" thickBot="1">
      <c r="A205" s="53" t="s">
        <v>364</v>
      </c>
      <c r="B205" s="49">
        <v>951</v>
      </c>
      <c r="C205" s="50" t="s">
        <v>365</v>
      </c>
      <c r="D205" s="50" t="s">
        <v>366</v>
      </c>
      <c r="E205" s="50" t="s">
        <v>5</v>
      </c>
      <c r="F205" s="50"/>
      <c r="G205" s="93">
        <f t="shared" si="53"/>
        <v>3.223</v>
      </c>
      <c r="H205" s="93">
        <f t="shared" si="53"/>
        <v>3.223</v>
      </c>
      <c r="I205" s="93">
        <f t="shared" si="53"/>
        <v>0</v>
      </c>
      <c r="J205" s="194">
        <f t="shared" si="52"/>
        <v>0</v>
      </c>
      <c r="K205" s="110">
        <f t="shared" si="51"/>
        <v>0</v>
      </c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39"/>
      <c r="AD205" s="124"/>
    </row>
    <row r="206" spans="1:30" ht="32.25" outlineLevel="3" thickBot="1">
      <c r="A206" s="5" t="s">
        <v>96</v>
      </c>
      <c r="B206" s="17">
        <v>951</v>
      </c>
      <c r="C206" s="6" t="s">
        <v>365</v>
      </c>
      <c r="D206" s="6" t="s">
        <v>366</v>
      </c>
      <c r="E206" s="6" t="s">
        <v>91</v>
      </c>
      <c r="F206" s="6"/>
      <c r="G206" s="96">
        <f t="shared" si="53"/>
        <v>3.223</v>
      </c>
      <c r="H206" s="96">
        <f t="shared" si="53"/>
        <v>3.223</v>
      </c>
      <c r="I206" s="96">
        <f t="shared" si="53"/>
        <v>0</v>
      </c>
      <c r="J206" s="194">
        <f t="shared" si="52"/>
        <v>0</v>
      </c>
      <c r="K206" s="110">
        <f t="shared" si="51"/>
        <v>0</v>
      </c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39"/>
      <c r="AD206" s="124"/>
    </row>
    <row r="207" spans="1:30" ht="32.25" outlineLevel="3" thickBot="1">
      <c r="A207" s="47" t="s">
        <v>97</v>
      </c>
      <c r="B207" s="51">
        <v>951</v>
      </c>
      <c r="C207" s="52" t="s">
        <v>365</v>
      </c>
      <c r="D207" s="52" t="s">
        <v>366</v>
      </c>
      <c r="E207" s="52" t="s">
        <v>92</v>
      </c>
      <c r="F207" s="52"/>
      <c r="G207" s="92">
        <v>3.223</v>
      </c>
      <c r="H207" s="92">
        <v>3.223</v>
      </c>
      <c r="I207" s="92">
        <v>0</v>
      </c>
      <c r="J207" s="194">
        <f t="shared" si="52"/>
        <v>0</v>
      </c>
      <c r="K207" s="110">
        <f t="shared" si="51"/>
        <v>0</v>
      </c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39"/>
      <c r="AD207" s="124"/>
    </row>
    <row r="208" spans="1:30" ht="16.5" outlineLevel="3" thickBot="1">
      <c r="A208" s="68" t="s">
        <v>149</v>
      </c>
      <c r="B208" s="15">
        <v>951</v>
      </c>
      <c r="C208" s="9" t="s">
        <v>55</v>
      </c>
      <c r="D208" s="9" t="s">
        <v>242</v>
      </c>
      <c r="E208" s="9" t="s">
        <v>5</v>
      </c>
      <c r="F208" s="9"/>
      <c r="G208" s="91">
        <f>G216+G209</f>
        <v>40700</v>
      </c>
      <c r="H208" s="91">
        <f>H216+H209</f>
        <v>68408.92063000001</v>
      </c>
      <c r="I208" s="91">
        <f>I216+I209</f>
        <v>63523.337</v>
      </c>
      <c r="J208" s="194">
        <f t="shared" si="52"/>
        <v>156.0769950859951</v>
      </c>
      <c r="K208" s="110">
        <f t="shared" si="51"/>
        <v>92.85826528907768</v>
      </c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39"/>
      <c r="AD208" s="124"/>
    </row>
    <row r="209" spans="1:30" ht="32.25" outlineLevel="3" thickBot="1">
      <c r="A209" s="8" t="s">
        <v>357</v>
      </c>
      <c r="B209" s="15">
        <v>951</v>
      </c>
      <c r="C209" s="9" t="s">
        <v>55</v>
      </c>
      <c r="D209" s="9" t="s">
        <v>263</v>
      </c>
      <c r="E209" s="9" t="s">
        <v>5</v>
      </c>
      <c r="F209" s="9"/>
      <c r="G209" s="91">
        <f>G210+G213</f>
        <v>10000</v>
      </c>
      <c r="H209" s="91">
        <f>H210+H213</f>
        <v>10229</v>
      </c>
      <c r="I209" s="91">
        <f>I210+I213</f>
        <v>9024.06</v>
      </c>
      <c r="J209" s="194">
        <f t="shared" si="52"/>
        <v>90.24059999999999</v>
      </c>
      <c r="K209" s="110">
        <f t="shared" si="51"/>
        <v>88.22035389578649</v>
      </c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39"/>
      <c r="AD209" s="124"/>
    </row>
    <row r="210" spans="1:30" ht="111" outlineLevel="3" thickBot="1">
      <c r="A210" s="53" t="s">
        <v>344</v>
      </c>
      <c r="B210" s="49">
        <v>951</v>
      </c>
      <c r="C210" s="50" t="s">
        <v>55</v>
      </c>
      <c r="D210" s="50" t="s">
        <v>346</v>
      </c>
      <c r="E210" s="50" t="s">
        <v>5</v>
      </c>
      <c r="F210" s="50"/>
      <c r="G210" s="93">
        <f aca="true" t="shared" si="54" ref="G210:I211">G211</f>
        <v>2000</v>
      </c>
      <c r="H210" s="93">
        <f t="shared" si="54"/>
        <v>2229</v>
      </c>
      <c r="I210" s="93">
        <f t="shared" si="54"/>
        <v>1024.06</v>
      </c>
      <c r="J210" s="194">
        <f t="shared" si="52"/>
        <v>51.202999999999996</v>
      </c>
      <c r="K210" s="110">
        <f t="shared" si="51"/>
        <v>45.94257514580529</v>
      </c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39"/>
      <c r="AD210" s="124"/>
    </row>
    <row r="211" spans="1:30" ht="32.25" customHeight="1" outlineLevel="3" thickBot="1">
      <c r="A211" s="5" t="s">
        <v>325</v>
      </c>
      <c r="B211" s="17">
        <v>951</v>
      </c>
      <c r="C211" s="6" t="s">
        <v>55</v>
      </c>
      <c r="D211" s="6" t="s">
        <v>346</v>
      </c>
      <c r="E211" s="6" t="s">
        <v>339</v>
      </c>
      <c r="F211" s="6"/>
      <c r="G211" s="96">
        <f t="shared" si="54"/>
        <v>2000</v>
      </c>
      <c r="H211" s="96">
        <f t="shared" si="54"/>
        <v>2229</v>
      </c>
      <c r="I211" s="96">
        <f t="shared" si="54"/>
        <v>1024.06</v>
      </c>
      <c r="J211" s="194">
        <f t="shared" si="52"/>
        <v>51.202999999999996</v>
      </c>
      <c r="K211" s="110">
        <f t="shared" si="51"/>
        <v>45.94257514580529</v>
      </c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39"/>
      <c r="AD211" s="124"/>
    </row>
    <row r="212" spans="1:34" ht="35.25" customHeight="1" outlineLevel="3" thickBot="1">
      <c r="A212" s="47" t="s">
        <v>325</v>
      </c>
      <c r="B212" s="51">
        <v>951</v>
      </c>
      <c r="C212" s="52" t="s">
        <v>55</v>
      </c>
      <c r="D212" s="52" t="s">
        <v>346</v>
      </c>
      <c r="E212" s="52" t="s">
        <v>327</v>
      </c>
      <c r="F212" s="52"/>
      <c r="G212" s="92">
        <v>2000</v>
      </c>
      <c r="H212" s="92">
        <v>2229</v>
      </c>
      <c r="I212" s="92">
        <v>1024.06</v>
      </c>
      <c r="J212" s="194">
        <f t="shared" si="52"/>
        <v>51.202999999999996</v>
      </c>
      <c r="K212" s="110">
        <f t="shared" si="51"/>
        <v>45.94257514580529</v>
      </c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39"/>
      <c r="AD212" s="124"/>
      <c r="AH212" s="184"/>
    </row>
    <row r="213" spans="1:30" ht="110.25" customHeight="1" outlineLevel="3" thickBot="1">
      <c r="A213" s="53" t="s">
        <v>345</v>
      </c>
      <c r="B213" s="49">
        <v>951</v>
      </c>
      <c r="C213" s="50" t="s">
        <v>55</v>
      </c>
      <c r="D213" s="50" t="s">
        <v>347</v>
      </c>
      <c r="E213" s="50" t="s">
        <v>5</v>
      </c>
      <c r="F213" s="50"/>
      <c r="G213" s="93">
        <f aca="true" t="shared" si="55" ref="G213:I214">G214</f>
        <v>8000</v>
      </c>
      <c r="H213" s="93">
        <f t="shared" si="55"/>
        <v>8000</v>
      </c>
      <c r="I213" s="93">
        <f t="shared" si="55"/>
        <v>8000</v>
      </c>
      <c r="J213" s="194">
        <f t="shared" si="52"/>
        <v>100</v>
      </c>
      <c r="K213" s="110">
        <f t="shared" si="51"/>
        <v>100</v>
      </c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39"/>
      <c r="AD213" s="124"/>
    </row>
    <row r="214" spans="1:30" ht="35.25" customHeight="1" outlineLevel="3" thickBot="1">
      <c r="A214" s="5" t="s">
        <v>325</v>
      </c>
      <c r="B214" s="17">
        <v>951</v>
      </c>
      <c r="C214" s="6" t="s">
        <v>55</v>
      </c>
      <c r="D214" s="6" t="s">
        <v>347</v>
      </c>
      <c r="E214" s="6" t="s">
        <v>339</v>
      </c>
      <c r="F214" s="6"/>
      <c r="G214" s="96">
        <f t="shared" si="55"/>
        <v>8000</v>
      </c>
      <c r="H214" s="96">
        <f t="shared" si="55"/>
        <v>8000</v>
      </c>
      <c r="I214" s="96">
        <f t="shared" si="55"/>
        <v>8000</v>
      </c>
      <c r="J214" s="194">
        <f t="shared" si="52"/>
        <v>100</v>
      </c>
      <c r="K214" s="110">
        <f t="shared" si="51"/>
        <v>100</v>
      </c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39"/>
      <c r="AD214" s="124"/>
    </row>
    <row r="215" spans="1:34" ht="35.25" customHeight="1" outlineLevel="3" thickBot="1">
      <c r="A215" s="47" t="s">
        <v>325</v>
      </c>
      <c r="B215" s="51">
        <v>951</v>
      </c>
      <c r="C215" s="52" t="s">
        <v>55</v>
      </c>
      <c r="D215" s="52" t="s">
        <v>347</v>
      </c>
      <c r="E215" s="52" t="s">
        <v>327</v>
      </c>
      <c r="F215" s="52"/>
      <c r="G215" s="92">
        <v>8000</v>
      </c>
      <c r="H215" s="92">
        <v>8000</v>
      </c>
      <c r="I215" s="92">
        <v>8000</v>
      </c>
      <c r="J215" s="194">
        <f t="shared" si="52"/>
        <v>100</v>
      </c>
      <c r="K215" s="110">
        <f t="shared" si="51"/>
        <v>100</v>
      </c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39"/>
      <c r="AD215" s="124"/>
      <c r="AH215" s="184"/>
    </row>
    <row r="216" spans="1:30" ht="32.25" outlineLevel="3" thickBot="1">
      <c r="A216" s="8" t="s">
        <v>215</v>
      </c>
      <c r="B216" s="15">
        <v>951</v>
      </c>
      <c r="C216" s="9" t="s">
        <v>55</v>
      </c>
      <c r="D216" s="9" t="s">
        <v>262</v>
      </c>
      <c r="E216" s="9" t="s">
        <v>5</v>
      </c>
      <c r="F216" s="9"/>
      <c r="G216" s="91">
        <f>G217+G220+G226+G228+G231+G223</f>
        <v>30700</v>
      </c>
      <c r="H216" s="91">
        <f>H217+H220+H226+H228+H231+H223</f>
        <v>58179.92063</v>
      </c>
      <c r="I216" s="91">
        <f>I217+I220+I226+I228+I231+I223</f>
        <v>54499.277</v>
      </c>
      <c r="J216" s="194">
        <f t="shared" si="52"/>
        <v>177.52207491856677</v>
      </c>
      <c r="K216" s="110">
        <f t="shared" si="51"/>
        <v>93.67368743349212</v>
      </c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39"/>
      <c r="AD216" s="124"/>
    </row>
    <row r="217" spans="1:30" ht="47.25" customHeight="1" outlineLevel="3" thickBot="1">
      <c r="A217" s="53" t="s">
        <v>150</v>
      </c>
      <c r="B217" s="49">
        <v>951</v>
      </c>
      <c r="C217" s="50" t="s">
        <v>55</v>
      </c>
      <c r="D217" s="50" t="s">
        <v>437</v>
      </c>
      <c r="E217" s="50" t="s">
        <v>5</v>
      </c>
      <c r="F217" s="50"/>
      <c r="G217" s="93">
        <f aca="true" t="shared" si="56" ref="G217:I218">G218</f>
        <v>0</v>
      </c>
      <c r="H217" s="93">
        <f t="shared" si="56"/>
        <v>0</v>
      </c>
      <c r="I217" s="93">
        <f t="shared" si="56"/>
        <v>0</v>
      </c>
      <c r="J217" s="194" t="e">
        <f t="shared" si="52"/>
        <v>#DIV/0!</v>
      </c>
      <c r="K217" s="110" t="e">
        <f t="shared" si="51"/>
        <v>#DIV/0!</v>
      </c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39"/>
      <c r="AD217" s="124"/>
    </row>
    <row r="218" spans="1:30" ht="19.5" customHeight="1" outlineLevel="3" thickBot="1">
      <c r="A218" s="5" t="s">
        <v>96</v>
      </c>
      <c r="B218" s="17">
        <v>951</v>
      </c>
      <c r="C218" s="6" t="s">
        <v>55</v>
      </c>
      <c r="D218" s="6" t="s">
        <v>437</v>
      </c>
      <c r="E218" s="6" t="s">
        <v>91</v>
      </c>
      <c r="F218" s="6"/>
      <c r="G218" s="96">
        <f t="shared" si="56"/>
        <v>0</v>
      </c>
      <c r="H218" s="96">
        <f t="shared" si="56"/>
        <v>0</v>
      </c>
      <c r="I218" s="96">
        <f t="shared" si="56"/>
        <v>0</v>
      </c>
      <c r="J218" s="194" t="e">
        <f t="shared" si="52"/>
        <v>#DIV/0!</v>
      </c>
      <c r="K218" s="110" t="e">
        <f t="shared" si="51"/>
        <v>#DIV/0!</v>
      </c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39"/>
      <c r="AD218" s="124"/>
    </row>
    <row r="219" spans="1:30" ht="32.25" outlineLevel="3" thickBot="1">
      <c r="A219" s="47" t="s">
        <v>97</v>
      </c>
      <c r="B219" s="51">
        <v>951</v>
      </c>
      <c r="C219" s="52" t="s">
        <v>55</v>
      </c>
      <c r="D219" s="52" t="s">
        <v>437</v>
      </c>
      <c r="E219" s="52" t="s">
        <v>92</v>
      </c>
      <c r="F219" s="52"/>
      <c r="G219" s="92">
        <v>0</v>
      </c>
      <c r="H219" s="92">
        <v>0</v>
      </c>
      <c r="I219" s="92">
        <v>0</v>
      </c>
      <c r="J219" s="194" t="e">
        <f t="shared" si="52"/>
        <v>#DIV/0!</v>
      </c>
      <c r="K219" s="110" t="e">
        <f t="shared" si="51"/>
        <v>#DIV/0!</v>
      </c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39"/>
      <c r="AD219" s="124"/>
    </row>
    <row r="220" spans="1:30" ht="63.75" outlineLevel="3" thickBot="1">
      <c r="A220" s="53" t="s">
        <v>425</v>
      </c>
      <c r="B220" s="49">
        <v>951</v>
      </c>
      <c r="C220" s="50" t="s">
        <v>55</v>
      </c>
      <c r="D220" s="50" t="s">
        <v>438</v>
      </c>
      <c r="E220" s="50" t="s">
        <v>5</v>
      </c>
      <c r="F220" s="50"/>
      <c r="G220" s="93">
        <f aca="true" t="shared" si="57" ref="G220:I221">G221</f>
        <v>6755.66</v>
      </c>
      <c r="H220" s="93">
        <f t="shared" si="57"/>
        <v>9349.86</v>
      </c>
      <c r="I220" s="93">
        <f t="shared" si="57"/>
        <v>9349.86</v>
      </c>
      <c r="J220" s="194">
        <f t="shared" si="52"/>
        <v>138.40039315181642</v>
      </c>
      <c r="K220" s="110">
        <f t="shared" si="51"/>
        <v>100</v>
      </c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39"/>
      <c r="AD220" s="124"/>
    </row>
    <row r="221" spans="1:30" ht="18.75" customHeight="1" outlineLevel="4" thickBot="1">
      <c r="A221" s="5" t="s">
        <v>96</v>
      </c>
      <c r="B221" s="17">
        <v>951</v>
      </c>
      <c r="C221" s="6" t="s">
        <v>55</v>
      </c>
      <c r="D221" s="6" t="s">
        <v>438</v>
      </c>
      <c r="E221" s="6" t="s">
        <v>91</v>
      </c>
      <c r="F221" s="6"/>
      <c r="G221" s="96">
        <f t="shared" si="57"/>
        <v>6755.66</v>
      </c>
      <c r="H221" s="96">
        <f t="shared" si="57"/>
        <v>9349.86</v>
      </c>
      <c r="I221" s="96">
        <f t="shared" si="57"/>
        <v>9349.86</v>
      </c>
      <c r="J221" s="194">
        <f t="shared" si="52"/>
        <v>138.40039315181642</v>
      </c>
      <c r="K221" s="110">
        <f t="shared" si="51"/>
        <v>100</v>
      </c>
      <c r="M221" s="130">
        <f aca="true" t="shared" si="58" ref="M221:AC221">M222</f>
        <v>0</v>
      </c>
      <c r="N221" s="130">
        <f t="shared" si="58"/>
        <v>0</v>
      </c>
      <c r="O221" s="130">
        <f t="shared" si="58"/>
        <v>0</v>
      </c>
      <c r="P221" s="130">
        <f t="shared" si="58"/>
        <v>0</v>
      </c>
      <c r="Q221" s="130">
        <f t="shared" si="58"/>
        <v>0</v>
      </c>
      <c r="R221" s="130">
        <f t="shared" si="58"/>
        <v>0</v>
      </c>
      <c r="S221" s="130">
        <f t="shared" si="58"/>
        <v>0</v>
      </c>
      <c r="T221" s="130">
        <f t="shared" si="58"/>
        <v>0</v>
      </c>
      <c r="U221" s="130">
        <f t="shared" si="58"/>
        <v>0</v>
      </c>
      <c r="V221" s="130">
        <f t="shared" si="58"/>
        <v>0</v>
      </c>
      <c r="W221" s="130">
        <f t="shared" si="58"/>
        <v>0</v>
      </c>
      <c r="X221" s="130">
        <f t="shared" si="58"/>
        <v>0</v>
      </c>
      <c r="Y221" s="130">
        <f t="shared" si="58"/>
        <v>0</v>
      </c>
      <c r="Z221" s="130">
        <f t="shared" si="58"/>
        <v>0</v>
      </c>
      <c r="AA221" s="130">
        <f t="shared" si="58"/>
        <v>0</v>
      </c>
      <c r="AB221" s="130">
        <f t="shared" si="58"/>
        <v>0</v>
      </c>
      <c r="AC221" s="141">
        <f t="shared" si="58"/>
        <v>2675.999</v>
      </c>
      <c r="AD221" s="124">
        <f>AC221/G208*100</f>
        <v>6.574936117936117</v>
      </c>
    </row>
    <row r="222" spans="1:34" ht="32.25" outlineLevel="5" thickBot="1">
      <c r="A222" s="47" t="s">
        <v>97</v>
      </c>
      <c r="B222" s="51">
        <v>951</v>
      </c>
      <c r="C222" s="52" t="s">
        <v>55</v>
      </c>
      <c r="D222" s="52" t="s">
        <v>438</v>
      </c>
      <c r="E222" s="52" t="s">
        <v>92</v>
      </c>
      <c r="F222" s="52"/>
      <c r="G222" s="92">
        <v>6755.66</v>
      </c>
      <c r="H222" s="92">
        <v>9349.86</v>
      </c>
      <c r="I222" s="92">
        <v>9349.86</v>
      </c>
      <c r="J222" s="194">
        <f t="shared" si="52"/>
        <v>138.40039315181642</v>
      </c>
      <c r="K222" s="110">
        <f t="shared" si="51"/>
        <v>100</v>
      </c>
      <c r="M222" s="135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133"/>
      <c r="AC222" s="136">
        <v>2675.999</v>
      </c>
      <c r="AD222" s="124">
        <f>AC222/G216*100</f>
        <v>8.716609120521172</v>
      </c>
      <c r="AH222" s="184"/>
    </row>
    <row r="223" spans="1:30" ht="48" outlineLevel="5" thickBot="1">
      <c r="A223" s="53" t="s">
        <v>424</v>
      </c>
      <c r="B223" s="49">
        <v>951</v>
      </c>
      <c r="C223" s="50" t="s">
        <v>55</v>
      </c>
      <c r="D223" s="50" t="s">
        <v>439</v>
      </c>
      <c r="E223" s="50" t="s">
        <v>5</v>
      </c>
      <c r="F223" s="50"/>
      <c r="G223" s="93">
        <f aca="true" t="shared" si="59" ref="G223:I224">G224</f>
        <v>0</v>
      </c>
      <c r="H223" s="93">
        <f t="shared" si="59"/>
        <v>22079.92063</v>
      </c>
      <c r="I223" s="93">
        <f t="shared" si="59"/>
        <v>18697.205</v>
      </c>
      <c r="J223" s="194" t="e">
        <f t="shared" si="52"/>
        <v>#DIV/0!</v>
      </c>
      <c r="K223" s="110">
        <f t="shared" si="51"/>
        <v>84.67967486529865</v>
      </c>
      <c r="M223" s="132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7"/>
      <c r="AD223" s="124"/>
    </row>
    <row r="224" spans="1:30" ht="32.25" outlineLevel="5" thickBot="1">
      <c r="A224" s="5" t="s">
        <v>96</v>
      </c>
      <c r="B224" s="17">
        <v>951</v>
      </c>
      <c r="C224" s="6" t="s">
        <v>55</v>
      </c>
      <c r="D224" s="6" t="s">
        <v>439</v>
      </c>
      <c r="E224" s="6" t="s">
        <v>91</v>
      </c>
      <c r="F224" s="6"/>
      <c r="G224" s="96">
        <f t="shared" si="59"/>
        <v>0</v>
      </c>
      <c r="H224" s="96">
        <f t="shared" si="59"/>
        <v>22079.92063</v>
      </c>
      <c r="I224" s="96">
        <f t="shared" si="59"/>
        <v>18697.205</v>
      </c>
      <c r="J224" s="194" t="e">
        <f t="shared" si="52"/>
        <v>#DIV/0!</v>
      </c>
      <c r="K224" s="110">
        <f t="shared" si="51"/>
        <v>84.67967486529865</v>
      </c>
      <c r="M224" s="132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7"/>
      <c r="AD224" s="124"/>
    </row>
    <row r="225" spans="1:34" ht="32.25" outlineLevel="5" thickBot="1">
      <c r="A225" s="47" t="s">
        <v>97</v>
      </c>
      <c r="B225" s="51">
        <v>951</v>
      </c>
      <c r="C225" s="52" t="s">
        <v>55</v>
      </c>
      <c r="D225" s="52" t="s">
        <v>439</v>
      </c>
      <c r="E225" s="52" t="s">
        <v>92</v>
      </c>
      <c r="F225" s="52"/>
      <c r="G225" s="92">
        <v>0</v>
      </c>
      <c r="H225" s="92">
        <v>22079.92063</v>
      </c>
      <c r="I225" s="92">
        <v>18697.205</v>
      </c>
      <c r="J225" s="194" t="e">
        <f t="shared" si="52"/>
        <v>#DIV/0!</v>
      </c>
      <c r="K225" s="110">
        <f t="shared" si="51"/>
        <v>84.67967486529865</v>
      </c>
      <c r="M225" s="132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7"/>
      <c r="AD225" s="124"/>
      <c r="AH225" s="184"/>
    </row>
    <row r="226" spans="1:30" ht="63.75" outlineLevel="5" thickBot="1">
      <c r="A226" s="53" t="s">
        <v>207</v>
      </c>
      <c r="B226" s="49">
        <v>951</v>
      </c>
      <c r="C226" s="50" t="s">
        <v>55</v>
      </c>
      <c r="D226" s="50" t="s">
        <v>440</v>
      </c>
      <c r="E226" s="50" t="s">
        <v>5</v>
      </c>
      <c r="F226" s="50"/>
      <c r="G226" s="93">
        <f>G227</f>
        <v>6944.34</v>
      </c>
      <c r="H226" s="93">
        <f>H227</f>
        <v>8994.01344</v>
      </c>
      <c r="I226" s="93">
        <f>I227</f>
        <v>8977.251</v>
      </c>
      <c r="J226" s="194">
        <f t="shared" si="52"/>
        <v>129.27435868635465</v>
      </c>
      <c r="K226" s="110">
        <f t="shared" si="51"/>
        <v>99.81362669611488</v>
      </c>
      <c r="M226" s="132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7"/>
      <c r="AD226" s="124"/>
    </row>
    <row r="227" spans="1:34" ht="19.5" customHeight="1" outlineLevel="6" thickBot="1">
      <c r="A227" s="47" t="s">
        <v>114</v>
      </c>
      <c r="B227" s="51">
        <v>951</v>
      </c>
      <c r="C227" s="52" t="s">
        <v>55</v>
      </c>
      <c r="D227" s="52" t="s">
        <v>440</v>
      </c>
      <c r="E227" s="52" t="s">
        <v>113</v>
      </c>
      <c r="F227" s="52"/>
      <c r="G227" s="92">
        <v>6944.34</v>
      </c>
      <c r="H227" s="92">
        <v>8994.01344</v>
      </c>
      <c r="I227" s="92">
        <v>8977.251</v>
      </c>
      <c r="J227" s="194">
        <f t="shared" si="52"/>
        <v>129.27435868635465</v>
      </c>
      <c r="K227" s="110">
        <f t="shared" si="51"/>
        <v>99.81362669611488</v>
      </c>
      <c r="M227" s="130" t="e">
        <f>#REF!</f>
        <v>#REF!</v>
      </c>
      <c r="N227" s="130" t="e">
        <f>#REF!</f>
        <v>#REF!</v>
      </c>
      <c r="O227" s="130" t="e">
        <f>#REF!</f>
        <v>#REF!</v>
      </c>
      <c r="P227" s="130" t="e">
        <f>#REF!</f>
        <v>#REF!</v>
      </c>
      <c r="Q227" s="130" t="e">
        <f>#REF!</f>
        <v>#REF!</v>
      </c>
      <c r="R227" s="130" t="e">
        <f>#REF!</f>
        <v>#REF!</v>
      </c>
      <c r="S227" s="130" t="e">
        <f>#REF!</f>
        <v>#REF!</v>
      </c>
      <c r="T227" s="130" t="e">
        <f>#REF!</f>
        <v>#REF!</v>
      </c>
      <c r="U227" s="130" t="e">
        <f>#REF!</f>
        <v>#REF!</v>
      </c>
      <c r="V227" s="130" t="e">
        <f>#REF!</f>
        <v>#REF!</v>
      </c>
      <c r="W227" s="130" t="e">
        <f>#REF!</f>
        <v>#REF!</v>
      </c>
      <c r="X227" s="130" t="e">
        <f>#REF!</f>
        <v>#REF!</v>
      </c>
      <c r="Y227" s="130" t="e">
        <f>#REF!</f>
        <v>#REF!</v>
      </c>
      <c r="Z227" s="130" t="e">
        <f>#REF!</f>
        <v>#REF!</v>
      </c>
      <c r="AA227" s="130" t="e">
        <f>#REF!</f>
        <v>#REF!</v>
      </c>
      <c r="AB227" s="130" t="e">
        <f>#REF!</f>
        <v>#REF!</v>
      </c>
      <c r="AC227" s="141" t="e">
        <f>#REF!</f>
        <v>#REF!</v>
      </c>
      <c r="AD227" s="124" t="e">
        <f>AC227/G218*100</f>
        <v>#REF!</v>
      </c>
      <c r="AH227" s="184"/>
    </row>
    <row r="228" spans="1:30" ht="62.25" customHeight="1" outlineLevel="4" thickBot="1">
      <c r="A228" s="95" t="s">
        <v>321</v>
      </c>
      <c r="B228" s="49">
        <v>951</v>
      </c>
      <c r="C228" s="50" t="s">
        <v>55</v>
      </c>
      <c r="D228" s="50" t="s">
        <v>322</v>
      </c>
      <c r="E228" s="50" t="s">
        <v>5</v>
      </c>
      <c r="F228" s="50"/>
      <c r="G228" s="93">
        <f>G229+G230</f>
        <v>0</v>
      </c>
      <c r="H228" s="93">
        <f>H229+H230</f>
        <v>756.1265599999999</v>
      </c>
      <c r="I228" s="93">
        <f>I229+I230</f>
        <v>678.8679999999999</v>
      </c>
      <c r="J228" s="194" t="e">
        <f t="shared" si="52"/>
        <v>#DIV/0!</v>
      </c>
      <c r="K228" s="110">
        <f t="shared" si="51"/>
        <v>89.78232427121723</v>
      </c>
      <c r="M228" s="132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59"/>
      <c r="AD228" s="124"/>
    </row>
    <row r="229" spans="1:34" ht="20.25" customHeight="1" outlineLevel="4" thickBot="1">
      <c r="A229" s="102" t="s">
        <v>96</v>
      </c>
      <c r="B229" s="103">
        <v>951</v>
      </c>
      <c r="C229" s="104" t="s">
        <v>55</v>
      </c>
      <c r="D229" s="104" t="s">
        <v>322</v>
      </c>
      <c r="E229" s="104" t="s">
        <v>92</v>
      </c>
      <c r="F229" s="104"/>
      <c r="G229" s="105">
        <v>0</v>
      </c>
      <c r="H229" s="105">
        <v>525.8</v>
      </c>
      <c r="I229" s="105">
        <v>448.541</v>
      </c>
      <c r="J229" s="194" t="e">
        <f t="shared" si="52"/>
        <v>#DIV/0!</v>
      </c>
      <c r="K229" s="110">
        <f t="shared" si="51"/>
        <v>85.30639026245721</v>
      </c>
      <c r="M229" s="132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59"/>
      <c r="AD229" s="124"/>
      <c r="AH229" s="184"/>
    </row>
    <row r="230" spans="1:34" ht="16.5" outlineLevel="4" thickBot="1">
      <c r="A230" s="47" t="s">
        <v>114</v>
      </c>
      <c r="B230" s="51">
        <v>951</v>
      </c>
      <c r="C230" s="52" t="s">
        <v>55</v>
      </c>
      <c r="D230" s="100" t="s">
        <v>322</v>
      </c>
      <c r="E230" s="52" t="s">
        <v>113</v>
      </c>
      <c r="F230" s="52"/>
      <c r="G230" s="92">
        <v>0</v>
      </c>
      <c r="H230" s="92">
        <v>230.32656</v>
      </c>
      <c r="I230" s="92">
        <v>230.327</v>
      </c>
      <c r="J230" s="194" t="e">
        <f t="shared" si="52"/>
        <v>#DIV/0!</v>
      </c>
      <c r="K230" s="110">
        <f t="shared" si="51"/>
        <v>100.00019103311402</v>
      </c>
      <c r="M230" s="132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59"/>
      <c r="AD230" s="124"/>
      <c r="AH230" s="184"/>
    </row>
    <row r="231" spans="1:30" ht="50.25" customHeight="1" outlineLevel="4" thickBot="1">
      <c r="A231" s="95" t="s">
        <v>349</v>
      </c>
      <c r="B231" s="49">
        <v>951</v>
      </c>
      <c r="C231" s="50" t="s">
        <v>55</v>
      </c>
      <c r="D231" s="50" t="s">
        <v>348</v>
      </c>
      <c r="E231" s="50" t="s">
        <v>5</v>
      </c>
      <c r="F231" s="50"/>
      <c r="G231" s="93">
        <f>G232+G233</f>
        <v>17000</v>
      </c>
      <c r="H231" s="93">
        <f>H232+H233</f>
        <v>17000</v>
      </c>
      <c r="I231" s="93">
        <f>I232+I233</f>
        <v>16796.093</v>
      </c>
      <c r="J231" s="194">
        <f t="shared" si="52"/>
        <v>98.80054705882353</v>
      </c>
      <c r="K231" s="110">
        <f t="shared" si="51"/>
        <v>98.80054705882353</v>
      </c>
      <c r="M231" s="132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59"/>
      <c r="AD231" s="124"/>
    </row>
    <row r="232" spans="1:34" ht="32.25" outlineLevel="4" thickBot="1">
      <c r="A232" s="102" t="s">
        <v>96</v>
      </c>
      <c r="B232" s="103">
        <v>951</v>
      </c>
      <c r="C232" s="104" t="s">
        <v>55</v>
      </c>
      <c r="D232" s="104" t="s">
        <v>348</v>
      </c>
      <c r="E232" s="104" t="s">
        <v>92</v>
      </c>
      <c r="F232" s="104"/>
      <c r="G232" s="92">
        <v>17000</v>
      </c>
      <c r="H232" s="105">
        <v>14706.728</v>
      </c>
      <c r="I232" s="105">
        <v>14502.821</v>
      </c>
      <c r="J232" s="194">
        <f t="shared" si="52"/>
        <v>85.31071176470589</v>
      </c>
      <c r="K232" s="110">
        <f t="shared" si="51"/>
        <v>98.61351212859856</v>
      </c>
      <c r="M232" s="132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59"/>
      <c r="AD232" s="124"/>
      <c r="AH232" s="184"/>
    </row>
    <row r="233" spans="1:34" ht="16.5" outlineLevel="4" thickBot="1">
      <c r="A233" s="47" t="s">
        <v>114</v>
      </c>
      <c r="B233" s="51">
        <v>951</v>
      </c>
      <c r="C233" s="52" t="s">
        <v>55</v>
      </c>
      <c r="D233" s="100" t="s">
        <v>348</v>
      </c>
      <c r="E233" s="52" t="s">
        <v>113</v>
      </c>
      <c r="F233" s="52"/>
      <c r="G233" s="92">
        <v>0</v>
      </c>
      <c r="H233" s="92">
        <v>2293.272</v>
      </c>
      <c r="I233" s="92">
        <v>2293.272</v>
      </c>
      <c r="J233" s="194" t="e">
        <f t="shared" si="52"/>
        <v>#DIV/0!</v>
      </c>
      <c r="K233" s="110">
        <f t="shared" si="51"/>
        <v>100</v>
      </c>
      <c r="M233" s="132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59"/>
      <c r="AD233" s="124"/>
      <c r="AH233" s="184"/>
    </row>
    <row r="234" spans="1:30" ht="16.5" outlineLevel="4" thickBot="1">
      <c r="A234" s="8" t="s">
        <v>32</v>
      </c>
      <c r="B234" s="15">
        <v>951</v>
      </c>
      <c r="C234" s="9" t="s">
        <v>11</v>
      </c>
      <c r="D234" s="9" t="s">
        <v>242</v>
      </c>
      <c r="E234" s="9" t="s">
        <v>5</v>
      </c>
      <c r="F234" s="9"/>
      <c r="G234" s="91">
        <f>G235+G242</f>
        <v>7057</v>
      </c>
      <c r="H234" s="91">
        <f>H235+H242</f>
        <v>5131.56933</v>
      </c>
      <c r="I234" s="91">
        <f>I235+I242</f>
        <v>4288.569</v>
      </c>
      <c r="J234" s="194">
        <f t="shared" si="52"/>
        <v>60.77042652685277</v>
      </c>
      <c r="K234" s="110">
        <f t="shared" si="51"/>
        <v>83.57227047344598</v>
      </c>
      <c r="M234" s="132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59"/>
      <c r="AD234" s="124"/>
    </row>
    <row r="235" spans="1:30" ht="32.25" outlineLevel="4" thickBot="1">
      <c r="A235" s="68" t="s">
        <v>131</v>
      </c>
      <c r="B235" s="15">
        <v>951</v>
      </c>
      <c r="C235" s="9" t="s">
        <v>11</v>
      </c>
      <c r="D235" s="9" t="s">
        <v>243</v>
      </c>
      <c r="E235" s="9" t="s">
        <v>5</v>
      </c>
      <c r="F235" s="9"/>
      <c r="G235" s="91">
        <f aca="true" t="shared" si="60" ref="G235:I236">G236</f>
        <v>6757</v>
      </c>
      <c r="H235" s="91">
        <f t="shared" si="60"/>
        <v>4764</v>
      </c>
      <c r="I235" s="91">
        <f t="shared" si="60"/>
        <v>3926</v>
      </c>
      <c r="J235" s="194">
        <f t="shared" si="52"/>
        <v>58.10270830250111</v>
      </c>
      <c r="K235" s="110">
        <f t="shared" si="51"/>
        <v>82.40973971452561</v>
      </c>
      <c r="M235" s="132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59"/>
      <c r="AD235" s="124"/>
    </row>
    <row r="236" spans="1:30" ht="32.25" outlineLevel="4" thickBot="1">
      <c r="A236" s="68" t="s">
        <v>132</v>
      </c>
      <c r="B236" s="15">
        <v>951</v>
      </c>
      <c r="C236" s="9" t="s">
        <v>11</v>
      </c>
      <c r="D236" s="9" t="s">
        <v>244</v>
      </c>
      <c r="E236" s="9" t="s">
        <v>5</v>
      </c>
      <c r="F236" s="9"/>
      <c r="G236" s="91">
        <f t="shared" si="60"/>
        <v>6757</v>
      </c>
      <c r="H236" s="91">
        <f t="shared" si="60"/>
        <v>4764</v>
      </c>
      <c r="I236" s="91">
        <f t="shared" si="60"/>
        <v>3926</v>
      </c>
      <c r="J236" s="194">
        <f t="shared" si="52"/>
        <v>58.10270830250111</v>
      </c>
      <c r="K236" s="110">
        <f t="shared" si="51"/>
        <v>82.40973971452561</v>
      </c>
      <c r="M236" s="132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59"/>
      <c r="AD236" s="124"/>
    </row>
    <row r="237" spans="1:30" ht="48" outlineLevel="4" thickBot="1">
      <c r="A237" s="70" t="s">
        <v>350</v>
      </c>
      <c r="B237" s="49">
        <v>951</v>
      </c>
      <c r="C237" s="50" t="s">
        <v>11</v>
      </c>
      <c r="D237" s="50" t="s">
        <v>443</v>
      </c>
      <c r="E237" s="50" t="s">
        <v>5</v>
      </c>
      <c r="F237" s="50"/>
      <c r="G237" s="93">
        <f>G238+G240</f>
        <v>6757</v>
      </c>
      <c r="H237" s="93">
        <f>H238+H240</f>
        <v>4764</v>
      </c>
      <c r="I237" s="93">
        <f>I238+I240</f>
        <v>3926</v>
      </c>
      <c r="J237" s="194">
        <f t="shared" si="52"/>
        <v>58.10270830250111</v>
      </c>
      <c r="K237" s="110">
        <f t="shared" si="51"/>
        <v>82.40973971452561</v>
      </c>
      <c r="M237" s="132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59"/>
      <c r="AD237" s="124"/>
    </row>
    <row r="238" spans="1:30" ht="32.25" outlineLevel="4" thickBot="1">
      <c r="A238" s="5" t="s">
        <v>96</v>
      </c>
      <c r="B238" s="17">
        <v>951</v>
      </c>
      <c r="C238" s="6" t="s">
        <v>11</v>
      </c>
      <c r="D238" s="6" t="s">
        <v>443</v>
      </c>
      <c r="E238" s="6" t="s">
        <v>91</v>
      </c>
      <c r="F238" s="6"/>
      <c r="G238" s="96">
        <f>G239</f>
        <v>6700</v>
      </c>
      <c r="H238" s="96">
        <f>H239</f>
        <v>4764</v>
      </c>
      <c r="I238" s="96">
        <f>I239</f>
        <v>3926</v>
      </c>
      <c r="J238" s="194">
        <f t="shared" si="52"/>
        <v>58.59701492537314</v>
      </c>
      <c r="K238" s="110">
        <f t="shared" si="51"/>
        <v>82.40973971452561</v>
      </c>
      <c r="M238" s="132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59"/>
      <c r="AD238" s="124"/>
    </row>
    <row r="239" spans="1:34" ht="32.25" outlineLevel="4" thickBot="1">
      <c r="A239" s="47" t="s">
        <v>97</v>
      </c>
      <c r="B239" s="51">
        <v>951</v>
      </c>
      <c r="C239" s="52" t="s">
        <v>11</v>
      </c>
      <c r="D239" s="52" t="s">
        <v>443</v>
      </c>
      <c r="E239" s="52" t="s">
        <v>92</v>
      </c>
      <c r="F239" s="52"/>
      <c r="G239" s="92">
        <v>6700</v>
      </c>
      <c r="H239" s="92">
        <v>4764</v>
      </c>
      <c r="I239" s="92">
        <v>3926</v>
      </c>
      <c r="J239" s="194">
        <f t="shared" si="52"/>
        <v>58.59701492537314</v>
      </c>
      <c r="K239" s="110">
        <f t="shared" si="51"/>
        <v>82.40973971452561</v>
      </c>
      <c r="M239" s="132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59"/>
      <c r="AD239" s="124"/>
      <c r="AH239" s="184"/>
    </row>
    <row r="240" spans="1:30" ht="16.5" outlineLevel="4" thickBot="1">
      <c r="A240" s="5" t="s">
        <v>324</v>
      </c>
      <c r="B240" s="17">
        <v>951</v>
      </c>
      <c r="C240" s="6" t="s">
        <v>11</v>
      </c>
      <c r="D240" s="6" t="s">
        <v>443</v>
      </c>
      <c r="E240" s="6" t="s">
        <v>326</v>
      </c>
      <c r="F240" s="52"/>
      <c r="G240" s="96">
        <f>G241</f>
        <v>57</v>
      </c>
      <c r="H240" s="96">
        <f>H241</f>
        <v>0</v>
      </c>
      <c r="I240" s="96">
        <f>I241</f>
        <v>0</v>
      </c>
      <c r="J240" s="194">
        <f t="shared" si="52"/>
        <v>0</v>
      </c>
      <c r="K240" s="110" t="e">
        <f t="shared" si="51"/>
        <v>#DIV/0!</v>
      </c>
      <c r="M240" s="132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59"/>
      <c r="AD240" s="124"/>
    </row>
    <row r="241" spans="1:30" ht="48" outlineLevel="4" thickBot="1">
      <c r="A241" s="47" t="s">
        <v>325</v>
      </c>
      <c r="B241" s="51">
        <v>951</v>
      </c>
      <c r="C241" s="52" t="s">
        <v>11</v>
      </c>
      <c r="D241" s="52" t="s">
        <v>443</v>
      </c>
      <c r="E241" s="52" t="s">
        <v>327</v>
      </c>
      <c r="F241" s="52"/>
      <c r="G241" s="92">
        <v>57</v>
      </c>
      <c r="H241" s="92">
        <v>0</v>
      </c>
      <c r="I241" s="92">
        <v>0</v>
      </c>
      <c r="J241" s="194">
        <f t="shared" si="52"/>
        <v>0</v>
      </c>
      <c r="K241" s="110" t="e">
        <f t="shared" si="51"/>
        <v>#DIV/0!</v>
      </c>
      <c r="M241" s="132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59"/>
      <c r="AD241" s="124"/>
    </row>
    <row r="242" spans="1:30" ht="16.5" outlineLevel="5" thickBot="1">
      <c r="A242" s="11" t="s">
        <v>141</v>
      </c>
      <c r="B242" s="15">
        <v>951</v>
      </c>
      <c r="C242" s="9" t="s">
        <v>11</v>
      </c>
      <c r="D242" s="9" t="s">
        <v>242</v>
      </c>
      <c r="E242" s="9" t="s">
        <v>5</v>
      </c>
      <c r="F242" s="9"/>
      <c r="G242" s="91">
        <f>G243+G249</f>
        <v>300</v>
      </c>
      <c r="H242" s="91">
        <f>H243+H249</f>
        <v>367.56933</v>
      </c>
      <c r="I242" s="91">
        <f>I243+I249</f>
        <v>362.569</v>
      </c>
      <c r="J242" s="194">
        <f t="shared" si="52"/>
        <v>120.85633333333334</v>
      </c>
      <c r="K242" s="110">
        <f t="shared" si="51"/>
        <v>98.63962262575065</v>
      </c>
      <c r="M242" s="135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133"/>
      <c r="AC242" s="136">
        <v>110.26701</v>
      </c>
      <c r="AD242" s="124">
        <f>AC242/G234*100</f>
        <v>1.5625196259033585</v>
      </c>
    </row>
    <row r="243" spans="1:30" ht="32.25" outlineLevel="5" thickBot="1">
      <c r="A243" s="53" t="s">
        <v>216</v>
      </c>
      <c r="B243" s="49">
        <v>951</v>
      </c>
      <c r="C243" s="50" t="s">
        <v>11</v>
      </c>
      <c r="D243" s="50" t="s">
        <v>264</v>
      </c>
      <c r="E243" s="50" t="s">
        <v>5</v>
      </c>
      <c r="F243" s="50"/>
      <c r="G243" s="93">
        <f>G244+G247</f>
        <v>100</v>
      </c>
      <c r="H243" s="93">
        <f>H244+H247</f>
        <v>50</v>
      </c>
      <c r="I243" s="93">
        <f>I244+I247</f>
        <v>50</v>
      </c>
      <c r="J243" s="194">
        <f t="shared" si="52"/>
        <v>50</v>
      </c>
      <c r="K243" s="110">
        <f t="shared" si="51"/>
        <v>100</v>
      </c>
      <c r="M243" s="135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133"/>
      <c r="AC243" s="136"/>
      <c r="AD243" s="124"/>
    </row>
    <row r="244" spans="1:30" ht="48" outlineLevel="5" thickBot="1">
      <c r="A244" s="5" t="s">
        <v>151</v>
      </c>
      <c r="B244" s="17">
        <v>951</v>
      </c>
      <c r="C244" s="6" t="s">
        <v>11</v>
      </c>
      <c r="D244" s="6" t="s">
        <v>441</v>
      </c>
      <c r="E244" s="6" t="s">
        <v>5</v>
      </c>
      <c r="F244" s="6"/>
      <c r="G244" s="96">
        <f aca="true" t="shared" si="61" ref="G244:I245">G245</f>
        <v>50</v>
      </c>
      <c r="H244" s="96">
        <f t="shared" si="61"/>
        <v>50</v>
      </c>
      <c r="I244" s="96">
        <f t="shared" si="61"/>
        <v>50</v>
      </c>
      <c r="J244" s="194">
        <f t="shared" si="52"/>
        <v>100</v>
      </c>
      <c r="K244" s="110">
        <f t="shared" si="51"/>
        <v>100</v>
      </c>
      <c r="M244" s="128">
        <f aca="true" t="shared" si="62" ref="M244:AC244">M245</f>
        <v>0</v>
      </c>
      <c r="N244" s="128">
        <f t="shared" si="62"/>
        <v>0</v>
      </c>
      <c r="O244" s="128">
        <f t="shared" si="62"/>
        <v>0</v>
      </c>
      <c r="P244" s="128">
        <f t="shared" si="62"/>
        <v>0</v>
      </c>
      <c r="Q244" s="128">
        <f t="shared" si="62"/>
        <v>0</v>
      </c>
      <c r="R244" s="128">
        <f t="shared" si="62"/>
        <v>0</v>
      </c>
      <c r="S244" s="128">
        <f t="shared" si="62"/>
        <v>0</v>
      </c>
      <c r="T244" s="128">
        <f t="shared" si="62"/>
        <v>0</v>
      </c>
      <c r="U244" s="128">
        <f t="shared" si="62"/>
        <v>0</v>
      </c>
      <c r="V244" s="128">
        <f t="shared" si="62"/>
        <v>0</v>
      </c>
      <c r="W244" s="128">
        <f t="shared" si="62"/>
        <v>0</v>
      </c>
      <c r="X244" s="128">
        <f t="shared" si="62"/>
        <v>0</v>
      </c>
      <c r="Y244" s="128">
        <f t="shared" si="62"/>
        <v>0</v>
      </c>
      <c r="Z244" s="128">
        <f t="shared" si="62"/>
        <v>0</v>
      </c>
      <c r="AA244" s="128">
        <f t="shared" si="62"/>
        <v>0</v>
      </c>
      <c r="AB244" s="128">
        <f t="shared" si="62"/>
        <v>0</v>
      </c>
      <c r="AC244" s="139">
        <f t="shared" si="62"/>
        <v>2639.87191</v>
      </c>
      <c r="AD244" s="124" t="e">
        <f>AC244/#REF!*100</f>
        <v>#REF!</v>
      </c>
    </row>
    <row r="245" spans="1:30" ht="18.75" customHeight="1" outlineLevel="5" thickBot="1">
      <c r="A245" s="112" t="s">
        <v>96</v>
      </c>
      <c r="B245" s="113">
        <v>951</v>
      </c>
      <c r="C245" s="114" t="s">
        <v>11</v>
      </c>
      <c r="D245" s="114" t="s">
        <v>441</v>
      </c>
      <c r="E245" s="114" t="s">
        <v>91</v>
      </c>
      <c r="F245" s="114"/>
      <c r="G245" s="120">
        <f t="shared" si="61"/>
        <v>50</v>
      </c>
      <c r="H245" s="120">
        <f t="shared" si="61"/>
        <v>50</v>
      </c>
      <c r="I245" s="120">
        <f t="shared" si="61"/>
        <v>50</v>
      </c>
      <c r="J245" s="194">
        <f t="shared" si="52"/>
        <v>100</v>
      </c>
      <c r="K245" s="110">
        <f t="shared" si="51"/>
        <v>100</v>
      </c>
      <c r="M245" s="153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54"/>
      <c r="AC245" s="155">
        <v>2639.87191</v>
      </c>
      <c r="AD245" s="156" t="e">
        <f>AC245/#REF!*100</f>
        <v>#REF!</v>
      </c>
    </row>
    <row r="246" spans="1:34" ht="32.25" outlineLevel="5" thickBot="1">
      <c r="A246" s="47" t="s">
        <v>97</v>
      </c>
      <c r="B246" s="51">
        <v>951</v>
      </c>
      <c r="C246" s="52" t="s">
        <v>11</v>
      </c>
      <c r="D246" s="52" t="s">
        <v>441</v>
      </c>
      <c r="E246" s="52" t="s">
        <v>92</v>
      </c>
      <c r="F246" s="52"/>
      <c r="G246" s="92">
        <v>50</v>
      </c>
      <c r="H246" s="92">
        <v>50</v>
      </c>
      <c r="I246" s="92">
        <v>50</v>
      </c>
      <c r="J246" s="194">
        <f t="shared" si="52"/>
        <v>100</v>
      </c>
      <c r="K246" s="110">
        <f t="shared" si="51"/>
        <v>100</v>
      </c>
      <c r="M246" s="132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7"/>
      <c r="AD246" s="124"/>
      <c r="AH246" s="184"/>
    </row>
    <row r="247" spans="1:30" ht="32.25" outlineLevel="5" thickBot="1">
      <c r="A247" s="5" t="s">
        <v>152</v>
      </c>
      <c r="B247" s="17">
        <v>951</v>
      </c>
      <c r="C247" s="6" t="s">
        <v>11</v>
      </c>
      <c r="D247" s="6" t="s">
        <v>442</v>
      </c>
      <c r="E247" s="6" t="s">
        <v>5</v>
      </c>
      <c r="F247" s="6"/>
      <c r="G247" s="96">
        <f>G248</f>
        <v>50</v>
      </c>
      <c r="H247" s="96">
        <f>H248</f>
        <v>0</v>
      </c>
      <c r="I247" s="96">
        <f>I248</f>
        <v>0</v>
      </c>
      <c r="J247" s="194">
        <f t="shared" si="52"/>
        <v>0</v>
      </c>
      <c r="K247" s="110" t="e">
        <f t="shared" si="51"/>
        <v>#DIV/0!</v>
      </c>
      <c r="M247" s="132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7"/>
      <c r="AD247" s="124"/>
    </row>
    <row r="248" spans="1:30" ht="97.5" customHeight="1" outlineLevel="5" thickBot="1">
      <c r="A248" s="99" t="s">
        <v>323</v>
      </c>
      <c r="B248" s="51">
        <v>951</v>
      </c>
      <c r="C248" s="52" t="s">
        <v>11</v>
      </c>
      <c r="D248" s="100" t="s">
        <v>442</v>
      </c>
      <c r="E248" s="100" t="s">
        <v>316</v>
      </c>
      <c r="F248" s="100"/>
      <c r="G248" s="101">
        <v>50</v>
      </c>
      <c r="H248" s="101">
        <v>0</v>
      </c>
      <c r="I248" s="101">
        <v>0</v>
      </c>
      <c r="J248" s="194">
        <f t="shared" si="52"/>
        <v>0</v>
      </c>
      <c r="K248" s="110" t="e">
        <f t="shared" si="51"/>
        <v>#DIV/0!</v>
      </c>
      <c r="M248" s="132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7"/>
      <c r="AD248" s="124"/>
    </row>
    <row r="249" spans="1:30" ht="48" outlineLevel="6" thickBot="1">
      <c r="A249" s="53" t="s">
        <v>356</v>
      </c>
      <c r="B249" s="49">
        <v>951</v>
      </c>
      <c r="C249" s="50" t="s">
        <v>11</v>
      </c>
      <c r="D249" s="50" t="s">
        <v>334</v>
      </c>
      <c r="E249" s="50" t="s">
        <v>5</v>
      </c>
      <c r="F249" s="52"/>
      <c r="G249" s="93">
        <f aca="true" t="shared" si="63" ref="G249:I250">G250</f>
        <v>200</v>
      </c>
      <c r="H249" s="93">
        <f t="shared" si="63"/>
        <v>317.56933</v>
      </c>
      <c r="I249" s="93">
        <f t="shared" si="63"/>
        <v>312.569</v>
      </c>
      <c r="J249" s="194">
        <f t="shared" si="52"/>
        <v>156.2845</v>
      </c>
      <c r="K249" s="110">
        <f t="shared" si="51"/>
        <v>98.4254367384911</v>
      </c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61"/>
      <c r="AD249" s="124"/>
    </row>
    <row r="250" spans="1:30" ht="32.25" outlineLevel="6" thickBot="1">
      <c r="A250" s="5" t="s">
        <v>96</v>
      </c>
      <c r="B250" s="17">
        <v>951</v>
      </c>
      <c r="C250" s="6" t="s">
        <v>11</v>
      </c>
      <c r="D250" s="6" t="s">
        <v>436</v>
      </c>
      <c r="E250" s="6" t="s">
        <v>91</v>
      </c>
      <c r="F250" s="52"/>
      <c r="G250" s="96">
        <f t="shared" si="63"/>
        <v>200</v>
      </c>
      <c r="H250" s="96">
        <f t="shared" si="63"/>
        <v>317.56933</v>
      </c>
      <c r="I250" s="96">
        <f t="shared" si="63"/>
        <v>312.569</v>
      </c>
      <c r="J250" s="194">
        <f t="shared" si="52"/>
        <v>156.2845</v>
      </c>
      <c r="K250" s="110">
        <f t="shared" si="51"/>
        <v>98.4254367384911</v>
      </c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61"/>
      <c r="AD250" s="124"/>
    </row>
    <row r="251" spans="1:34" ht="32.25" outlineLevel="6" thickBot="1">
      <c r="A251" s="57" t="s">
        <v>97</v>
      </c>
      <c r="B251" s="51">
        <v>951</v>
      </c>
      <c r="C251" s="52" t="s">
        <v>11</v>
      </c>
      <c r="D251" s="52" t="s">
        <v>436</v>
      </c>
      <c r="E251" s="52" t="s">
        <v>92</v>
      </c>
      <c r="F251" s="52"/>
      <c r="G251" s="92">
        <v>200</v>
      </c>
      <c r="H251" s="92">
        <v>317.56933</v>
      </c>
      <c r="I251" s="92">
        <v>312.569</v>
      </c>
      <c r="J251" s="194">
        <f t="shared" si="52"/>
        <v>156.2845</v>
      </c>
      <c r="K251" s="110">
        <f t="shared" si="51"/>
        <v>98.4254367384911</v>
      </c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61"/>
      <c r="AD251" s="124"/>
      <c r="AH251" s="184"/>
    </row>
    <row r="252" spans="1:30" ht="16.5" outlineLevel="3" thickBot="1">
      <c r="A252" s="65" t="s">
        <v>56</v>
      </c>
      <c r="B252" s="14">
        <v>951</v>
      </c>
      <c r="C252" s="26" t="s">
        <v>48</v>
      </c>
      <c r="D252" s="26" t="s">
        <v>242</v>
      </c>
      <c r="E252" s="26" t="s">
        <v>5</v>
      </c>
      <c r="F252" s="26"/>
      <c r="G252" s="98">
        <f>G295+G253+G260</f>
        <v>78941.129</v>
      </c>
      <c r="H252" s="98">
        <f>H295+H253+H260</f>
        <v>88861.91115999999</v>
      </c>
      <c r="I252" s="98">
        <f>I295+I253+I260</f>
        <v>89644.76</v>
      </c>
      <c r="J252" s="194">
        <f t="shared" si="52"/>
        <v>113.5590042042596</v>
      </c>
      <c r="K252" s="110">
        <f t="shared" si="51"/>
        <v>100.88097231961449</v>
      </c>
      <c r="M252" s="128" t="e">
        <f>#REF!+M313</f>
        <v>#REF!</v>
      </c>
      <c r="N252" s="128" t="e">
        <f>#REF!+N313</f>
        <v>#REF!</v>
      </c>
      <c r="O252" s="128" t="e">
        <f>#REF!+O313</f>
        <v>#REF!</v>
      </c>
      <c r="P252" s="128" t="e">
        <f>#REF!+P313</f>
        <v>#REF!</v>
      </c>
      <c r="Q252" s="128" t="e">
        <f>#REF!+Q313</f>
        <v>#REF!</v>
      </c>
      <c r="R252" s="128" t="e">
        <f>#REF!+R313</f>
        <v>#REF!</v>
      </c>
      <c r="S252" s="128" t="e">
        <f>#REF!+S313</f>
        <v>#REF!</v>
      </c>
      <c r="T252" s="128" t="e">
        <f>#REF!+T313</f>
        <v>#REF!</v>
      </c>
      <c r="U252" s="128" t="e">
        <f>#REF!+U313</f>
        <v>#REF!</v>
      </c>
      <c r="V252" s="128" t="e">
        <f>#REF!+V313</f>
        <v>#REF!</v>
      </c>
      <c r="W252" s="128" t="e">
        <f>#REF!+W313</f>
        <v>#REF!</v>
      </c>
      <c r="X252" s="128" t="e">
        <f>#REF!+X313</f>
        <v>#REF!</v>
      </c>
      <c r="Y252" s="128" t="e">
        <f>#REF!+Y313</f>
        <v>#REF!</v>
      </c>
      <c r="Z252" s="128" t="e">
        <f>#REF!+Z313</f>
        <v>#REF!</v>
      </c>
      <c r="AA252" s="128" t="e">
        <f>#REF!+AA313</f>
        <v>#REF!</v>
      </c>
      <c r="AB252" s="128" t="e">
        <f>#REF!+AB313</f>
        <v>#REF!</v>
      </c>
      <c r="AC252" s="139" t="e">
        <f>#REF!+AC313</f>
        <v>#REF!</v>
      </c>
      <c r="AD252" s="124" t="e">
        <f>AC252/G247*100</f>
        <v>#REF!</v>
      </c>
    </row>
    <row r="253" spans="1:30" ht="16.5" outlineLevel="3" thickBot="1">
      <c r="A253" s="46" t="s">
        <v>204</v>
      </c>
      <c r="B253" s="15">
        <v>951</v>
      </c>
      <c r="C253" s="9" t="s">
        <v>205</v>
      </c>
      <c r="D253" s="9" t="s">
        <v>242</v>
      </c>
      <c r="E253" s="9" t="s">
        <v>5</v>
      </c>
      <c r="F253" s="9"/>
      <c r="G253" s="91">
        <f aca="true" t="shared" si="64" ref="G253:I256">G254</f>
        <v>5200</v>
      </c>
      <c r="H253" s="91">
        <f t="shared" si="64"/>
        <v>12594.98487</v>
      </c>
      <c r="I253" s="91">
        <f t="shared" si="64"/>
        <v>12159.42</v>
      </c>
      <c r="J253" s="194">
        <f t="shared" si="52"/>
        <v>233.835</v>
      </c>
      <c r="K253" s="110">
        <f t="shared" si="51"/>
        <v>96.54175948208186</v>
      </c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39"/>
      <c r="AD253" s="124"/>
    </row>
    <row r="254" spans="1:30" ht="16.5" outlineLevel="5" thickBot="1">
      <c r="A254" s="11" t="s">
        <v>141</v>
      </c>
      <c r="B254" s="15">
        <v>951</v>
      </c>
      <c r="C254" s="9" t="s">
        <v>205</v>
      </c>
      <c r="D254" s="9" t="s">
        <v>242</v>
      </c>
      <c r="E254" s="9" t="s">
        <v>5</v>
      </c>
      <c r="F254" s="9"/>
      <c r="G254" s="91">
        <f t="shared" si="64"/>
        <v>5200</v>
      </c>
      <c r="H254" s="91">
        <f t="shared" si="64"/>
        <v>12594.98487</v>
      </c>
      <c r="I254" s="91">
        <f t="shared" si="64"/>
        <v>12159.42</v>
      </c>
      <c r="J254" s="194">
        <f t="shared" si="52"/>
        <v>233.835</v>
      </c>
      <c r="K254" s="110">
        <f t="shared" si="51"/>
        <v>96.54175948208186</v>
      </c>
      <c r="M254" s="132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7"/>
      <c r="AD254" s="124"/>
    </row>
    <row r="255" spans="1:30" ht="32.25" outlineLevel="5" thickBot="1">
      <c r="A255" s="70" t="s">
        <v>358</v>
      </c>
      <c r="B255" s="49">
        <v>951</v>
      </c>
      <c r="C255" s="50" t="s">
        <v>205</v>
      </c>
      <c r="D255" s="50" t="s">
        <v>336</v>
      </c>
      <c r="E255" s="50" t="s">
        <v>5</v>
      </c>
      <c r="F255" s="50"/>
      <c r="G255" s="93">
        <f t="shared" si="64"/>
        <v>5200</v>
      </c>
      <c r="H255" s="93">
        <f t="shared" si="64"/>
        <v>12594.98487</v>
      </c>
      <c r="I255" s="93">
        <f t="shared" si="64"/>
        <v>12159.42</v>
      </c>
      <c r="J255" s="194">
        <f t="shared" si="52"/>
        <v>233.835</v>
      </c>
      <c r="K255" s="110">
        <f t="shared" si="51"/>
        <v>96.54175948208186</v>
      </c>
      <c r="M255" s="132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7"/>
      <c r="AD255" s="124"/>
    </row>
    <row r="256" spans="1:30" ht="29.25" customHeight="1" outlineLevel="5" thickBot="1">
      <c r="A256" s="5" t="s">
        <v>337</v>
      </c>
      <c r="B256" s="17">
        <v>951</v>
      </c>
      <c r="C256" s="6" t="s">
        <v>205</v>
      </c>
      <c r="D256" s="6" t="s">
        <v>444</v>
      </c>
      <c r="E256" s="6" t="s">
        <v>5</v>
      </c>
      <c r="F256" s="10"/>
      <c r="G256" s="96">
        <f t="shared" si="64"/>
        <v>5200</v>
      </c>
      <c r="H256" s="96">
        <f t="shared" si="64"/>
        <v>12594.98487</v>
      </c>
      <c r="I256" s="96">
        <f t="shared" si="64"/>
        <v>12159.42</v>
      </c>
      <c r="J256" s="194">
        <f t="shared" si="52"/>
        <v>233.835</v>
      </c>
      <c r="K256" s="110">
        <f t="shared" si="51"/>
        <v>96.54175948208186</v>
      </c>
      <c r="M256" s="132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7"/>
      <c r="AD256" s="124"/>
    </row>
    <row r="257" spans="1:30" ht="21" customHeight="1" outlineLevel="5" thickBot="1">
      <c r="A257" s="112" t="s">
        <v>96</v>
      </c>
      <c r="B257" s="113">
        <v>951</v>
      </c>
      <c r="C257" s="114" t="s">
        <v>205</v>
      </c>
      <c r="D257" s="114" t="s">
        <v>444</v>
      </c>
      <c r="E257" s="114" t="s">
        <v>91</v>
      </c>
      <c r="F257" s="115"/>
      <c r="G257" s="120">
        <f>G259+G258</f>
        <v>5200</v>
      </c>
      <c r="H257" s="120">
        <f>H259+H258</f>
        <v>12594.98487</v>
      </c>
      <c r="I257" s="120">
        <f>I259+I258</f>
        <v>12159.42</v>
      </c>
      <c r="J257" s="194">
        <f t="shared" si="52"/>
        <v>233.835</v>
      </c>
      <c r="K257" s="110">
        <f t="shared" si="51"/>
        <v>96.54175948208186</v>
      </c>
      <c r="M257" s="157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8"/>
      <c r="AD257" s="156"/>
    </row>
    <row r="258" spans="1:34" ht="21" customHeight="1" outlineLevel="5" thickBot="1">
      <c r="A258" s="47" t="s">
        <v>313</v>
      </c>
      <c r="B258" s="51">
        <v>951</v>
      </c>
      <c r="C258" s="52" t="s">
        <v>205</v>
      </c>
      <c r="D258" s="52" t="s">
        <v>444</v>
      </c>
      <c r="E258" s="52" t="s">
        <v>312</v>
      </c>
      <c r="F258" s="10"/>
      <c r="G258" s="92">
        <v>500</v>
      </c>
      <c r="H258" s="92">
        <v>5658.44002</v>
      </c>
      <c r="I258" s="92">
        <v>5554.847</v>
      </c>
      <c r="J258" s="194">
        <f t="shared" si="52"/>
        <v>1110.9694</v>
      </c>
      <c r="K258" s="110">
        <f t="shared" si="51"/>
        <v>98.1692300416043</v>
      </c>
      <c r="M258" s="132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7"/>
      <c r="AD258" s="124"/>
      <c r="AH258" s="184"/>
    </row>
    <row r="259" spans="1:34" ht="32.25" outlineLevel="5" thickBot="1">
      <c r="A259" s="47" t="s">
        <v>97</v>
      </c>
      <c r="B259" s="51">
        <v>951</v>
      </c>
      <c r="C259" s="52" t="s">
        <v>205</v>
      </c>
      <c r="D259" s="52" t="s">
        <v>444</v>
      </c>
      <c r="E259" s="52" t="s">
        <v>92</v>
      </c>
      <c r="F259" s="10"/>
      <c r="G259" s="92">
        <v>4700</v>
      </c>
      <c r="H259" s="92">
        <v>6936.54485</v>
      </c>
      <c r="I259" s="92">
        <v>6604.573</v>
      </c>
      <c r="J259" s="194">
        <f t="shared" si="52"/>
        <v>140.52282978723406</v>
      </c>
      <c r="K259" s="110">
        <f t="shared" si="51"/>
        <v>95.214161269353</v>
      </c>
      <c r="M259" s="132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7"/>
      <c r="AD259" s="124"/>
      <c r="AH259" s="184"/>
    </row>
    <row r="260" spans="1:30" ht="16.5" outlineLevel="5" thickBot="1">
      <c r="A260" s="46" t="s">
        <v>230</v>
      </c>
      <c r="B260" s="15">
        <v>951</v>
      </c>
      <c r="C260" s="9" t="s">
        <v>232</v>
      </c>
      <c r="D260" s="9" t="s">
        <v>242</v>
      </c>
      <c r="E260" s="9" t="s">
        <v>5</v>
      </c>
      <c r="F260" s="52"/>
      <c r="G260" s="91">
        <f>G261</f>
        <v>72540.4</v>
      </c>
      <c r="H260" s="91">
        <f>H261</f>
        <v>76266.19729</v>
      </c>
      <c r="I260" s="91">
        <f>I261</f>
        <v>77484.61099999999</v>
      </c>
      <c r="J260" s="194">
        <f t="shared" si="52"/>
        <v>106.8158033316607</v>
      </c>
      <c r="K260" s="110">
        <f t="shared" si="51"/>
        <v>101.59758025612187</v>
      </c>
      <c r="M260" s="132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7"/>
      <c r="AD260" s="124"/>
    </row>
    <row r="261" spans="1:30" ht="16.5" outlineLevel="5" thickBot="1">
      <c r="A261" s="11" t="s">
        <v>153</v>
      </c>
      <c r="B261" s="15">
        <v>951</v>
      </c>
      <c r="C261" s="9" t="s">
        <v>232</v>
      </c>
      <c r="D261" s="9" t="s">
        <v>242</v>
      </c>
      <c r="E261" s="9" t="s">
        <v>5</v>
      </c>
      <c r="F261" s="52"/>
      <c r="G261" s="91">
        <f>G262+G291+G294</f>
        <v>72540.4</v>
      </c>
      <c r="H261" s="91">
        <f>H262+H291+H294</f>
        <v>76266.19729</v>
      </c>
      <c r="I261" s="91">
        <f>I262+I291+I294</f>
        <v>77484.61099999999</v>
      </c>
      <c r="J261" s="194">
        <f t="shared" si="52"/>
        <v>106.8158033316607</v>
      </c>
      <c r="K261" s="110">
        <f t="shared" si="51"/>
        <v>101.59758025612187</v>
      </c>
      <c r="M261" s="132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7"/>
      <c r="AD261" s="124"/>
    </row>
    <row r="262" spans="1:30" ht="32.25" outlineLevel="5" thickBot="1">
      <c r="A262" s="53" t="s">
        <v>217</v>
      </c>
      <c r="B262" s="49">
        <v>951</v>
      </c>
      <c r="C262" s="50" t="s">
        <v>232</v>
      </c>
      <c r="D262" s="50" t="s">
        <v>265</v>
      </c>
      <c r="E262" s="50" t="s">
        <v>5</v>
      </c>
      <c r="F262" s="50"/>
      <c r="G262" s="93">
        <f>G269+G263+G273+G276+G279+G288+G282+G285</f>
        <v>72540.4</v>
      </c>
      <c r="H262" s="93">
        <f>H269+H263+H273+H276+H279+H288+H282+H285</f>
        <v>73910.07943</v>
      </c>
      <c r="I262" s="93">
        <f>I269+I263+I273+I276+I279+I288+I282+I285</f>
        <v>67594.79</v>
      </c>
      <c r="J262" s="194">
        <f t="shared" si="52"/>
        <v>93.18226808785174</v>
      </c>
      <c r="K262" s="110">
        <f t="shared" si="51"/>
        <v>91.45544223642568</v>
      </c>
      <c r="M262" s="132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7"/>
      <c r="AD262" s="124"/>
    </row>
    <row r="263" spans="1:30" ht="48" outlineLevel="5" thickBot="1">
      <c r="A263" s="5" t="s">
        <v>203</v>
      </c>
      <c r="B263" s="17">
        <v>951</v>
      </c>
      <c r="C263" s="6" t="s">
        <v>232</v>
      </c>
      <c r="D263" s="6" t="s">
        <v>445</v>
      </c>
      <c r="E263" s="6" t="s">
        <v>5</v>
      </c>
      <c r="F263" s="6"/>
      <c r="G263" s="96">
        <f>G264+G267</f>
        <v>15500</v>
      </c>
      <c r="H263" s="96">
        <f>H264+H267</f>
        <v>11304.69087</v>
      </c>
      <c r="I263" s="96">
        <f>I264+I267</f>
        <v>8711.74</v>
      </c>
      <c r="J263" s="194">
        <f t="shared" si="52"/>
        <v>56.20477419354839</v>
      </c>
      <c r="K263" s="110">
        <f t="shared" si="51"/>
        <v>77.06305373744377</v>
      </c>
      <c r="M263" s="132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7"/>
      <c r="AD263" s="124"/>
    </row>
    <row r="264" spans="1:30" ht="19.5" customHeight="1" outlineLevel="5" thickBot="1">
      <c r="A264" s="112" t="s">
        <v>96</v>
      </c>
      <c r="B264" s="113">
        <v>951</v>
      </c>
      <c r="C264" s="114" t="s">
        <v>232</v>
      </c>
      <c r="D264" s="114" t="s">
        <v>445</v>
      </c>
      <c r="E264" s="114" t="s">
        <v>91</v>
      </c>
      <c r="F264" s="114"/>
      <c r="G264" s="120">
        <f>G265+G266</f>
        <v>2700</v>
      </c>
      <c r="H264" s="120">
        <f>H265+H266</f>
        <v>10544.18102</v>
      </c>
      <c r="I264" s="120">
        <f>I265+I266</f>
        <v>8435.688</v>
      </c>
      <c r="J264" s="194">
        <f t="shared" si="52"/>
        <v>312.4328888888889</v>
      </c>
      <c r="K264" s="110">
        <f t="shared" si="51"/>
        <v>80.00325472409237</v>
      </c>
      <c r="M264" s="157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8"/>
      <c r="AD264" s="156"/>
    </row>
    <row r="265" spans="1:34" ht="32.25" outlineLevel="5" thickBot="1">
      <c r="A265" s="47" t="s">
        <v>313</v>
      </c>
      <c r="B265" s="51">
        <v>951</v>
      </c>
      <c r="C265" s="52" t="s">
        <v>232</v>
      </c>
      <c r="D265" s="52" t="s">
        <v>445</v>
      </c>
      <c r="E265" s="52" t="s">
        <v>312</v>
      </c>
      <c r="F265" s="52"/>
      <c r="G265" s="92">
        <v>2700</v>
      </c>
      <c r="H265" s="92">
        <v>5064.235</v>
      </c>
      <c r="I265" s="92">
        <v>4710.414</v>
      </c>
      <c r="J265" s="194">
        <f t="shared" si="52"/>
        <v>174.45977777777776</v>
      </c>
      <c r="K265" s="110">
        <f aca="true" t="shared" si="65" ref="K265:K328">I265/H265*100</f>
        <v>93.01333765119509</v>
      </c>
      <c r="M265" s="132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7"/>
      <c r="AD265" s="124"/>
      <c r="AH265" s="184"/>
    </row>
    <row r="266" spans="1:34" ht="32.25" outlineLevel="5" thickBot="1">
      <c r="A266" s="47" t="s">
        <v>97</v>
      </c>
      <c r="B266" s="51">
        <v>951</v>
      </c>
      <c r="C266" s="52" t="s">
        <v>232</v>
      </c>
      <c r="D266" s="52" t="s">
        <v>445</v>
      </c>
      <c r="E266" s="52" t="s">
        <v>92</v>
      </c>
      <c r="F266" s="52"/>
      <c r="G266" s="92">
        <v>0</v>
      </c>
      <c r="H266" s="92">
        <v>5479.94602</v>
      </c>
      <c r="I266" s="92">
        <v>3725.274</v>
      </c>
      <c r="J266" s="194" t="e">
        <f aca="true" t="shared" si="66" ref="J266:J329">I266/G266*100</f>
        <v>#DIV/0!</v>
      </c>
      <c r="K266" s="110">
        <f t="shared" si="65"/>
        <v>67.9801221837583</v>
      </c>
      <c r="M266" s="132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7"/>
      <c r="AD266" s="124"/>
      <c r="AH266" s="184"/>
    </row>
    <row r="267" spans="1:30" ht="16.5" outlineLevel="5" thickBot="1">
      <c r="A267" s="112" t="s">
        <v>324</v>
      </c>
      <c r="B267" s="113">
        <v>951</v>
      </c>
      <c r="C267" s="114" t="s">
        <v>232</v>
      </c>
      <c r="D267" s="114" t="s">
        <v>445</v>
      </c>
      <c r="E267" s="114" t="s">
        <v>326</v>
      </c>
      <c r="F267" s="114"/>
      <c r="G267" s="120">
        <f>G268</f>
        <v>12800</v>
      </c>
      <c r="H267" s="120">
        <f>H268</f>
        <v>760.50985</v>
      </c>
      <c r="I267" s="120">
        <f>I268</f>
        <v>276.052</v>
      </c>
      <c r="J267" s="194">
        <f t="shared" si="66"/>
        <v>2.15665625</v>
      </c>
      <c r="K267" s="110">
        <f t="shared" si="65"/>
        <v>36.298280686305375</v>
      </c>
      <c r="M267" s="157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8"/>
      <c r="AD267" s="156"/>
    </row>
    <row r="268" spans="1:34" ht="48" outlineLevel="5" thickBot="1">
      <c r="A268" s="47" t="s">
        <v>325</v>
      </c>
      <c r="B268" s="51">
        <v>951</v>
      </c>
      <c r="C268" s="52" t="s">
        <v>232</v>
      </c>
      <c r="D268" s="52" t="s">
        <v>445</v>
      </c>
      <c r="E268" s="52" t="s">
        <v>327</v>
      </c>
      <c r="F268" s="52"/>
      <c r="G268" s="92">
        <v>12800</v>
      </c>
      <c r="H268" s="92">
        <v>760.50985</v>
      </c>
      <c r="I268" s="92">
        <v>276.052</v>
      </c>
      <c r="J268" s="194">
        <f t="shared" si="66"/>
        <v>2.15665625</v>
      </c>
      <c r="K268" s="110">
        <f t="shared" si="65"/>
        <v>36.298280686305375</v>
      </c>
      <c r="M268" s="132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7"/>
      <c r="AD268" s="124"/>
      <c r="AH268" s="184"/>
    </row>
    <row r="269" spans="1:30" ht="48" outlineLevel="5" thickBot="1">
      <c r="A269" s="5" t="s">
        <v>231</v>
      </c>
      <c r="B269" s="17">
        <v>951</v>
      </c>
      <c r="C269" s="6" t="s">
        <v>232</v>
      </c>
      <c r="D269" s="6" t="s">
        <v>446</v>
      </c>
      <c r="E269" s="6" t="s">
        <v>5</v>
      </c>
      <c r="F269" s="6"/>
      <c r="G269" s="96">
        <f>G270</f>
        <v>1000</v>
      </c>
      <c r="H269" s="96">
        <f>H270</f>
        <v>2503.66731</v>
      </c>
      <c r="I269" s="96">
        <f>I270</f>
        <v>2503.667</v>
      </c>
      <c r="J269" s="194">
        <f t="shared" si="66"/>
        <v>250.3667</v>
      </c>
      <c r="K269" s="110">
        <f t="shared" si="65"/>
        <v>99.99998761816322</v>
      </c>
      <c r="M269" s="132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7"/>
      <c r="AD269" s="124"/>
    </row>
    <row r="270" spans="1:30" ht="18.75" customHeight="1" outlineLevel="5" thickBot="1">
      <c r="A270" s="112" t="s">
        <v>96</v>
      </c>
      <c r="B270" s="113">
        <v>951</v>
      </c>
      <c r="C270" s="114" t="s">
        <v>232</v>
      </c>
      <c r="D270" s="114" t="s">
        <v>446</v>
      </c>
      <c r="E270" s="114" t="s">
        <v>91</v>
      </c>
      <c r="F270" s="114"/>
      <c r="G270" s="120">
        <f>G271+G272</f>
        <v>1000</v>
      </c>
      <c r="H270" s="120">
        <f>H271+H272</f>
        <v>2503.66731</v>
      </c>
      <c r="I270" s="120">
        <f>I271+I272</f>
        <v>2503.667</v>
      </c>
      <c r="J270" s="194">
        <f t="shared" si="66"/>
        <v>250.3667</v>
      </c>
      <c r="K270" s="110">
        <f t="shared" si="65"/>
        <v>99.99998761816322</v>
      </c>
      <c r="M270" s="157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8"/>
      <c r="AD270" s="156"/>
    </row>
    <row r="271" spans="1:34" ht="18.75" customHeight="1" outlineLevel="5" thickBot="1">
      <c r="A271" s="47" t="s">
        <v>313</v>
      </c>
      <c r="B271" s="51">
        <v>951</v>
      </c>
      <c r="C271" s="52" t="s">
        <v>232</v>
      </c>
      <c r="D271" s="52" t="s">
        <v>446</v>
      </c>
      <c r="E271" s="52" t="s">
        <v>312</v>
      </c>
      <c r="F271" s="52"/>
      <c r="G271" s="92">
        <v>0</v>
      </c>
      <c r="H271" s="92">
        <v>2383.66731</v>
      </c>
      <c r="I271" s="92">
        <v>2383.667</v>
      </c>
      <c r="J271" s="194" t="e">
        <f t="shared" si="66"/>
        <v>#DIV/0!</v>
      </c>
      <c r="K271" s="110">
        <f t="shared" si="65"/>
        <v>99.99998699482941</v>
      </c>
      <c r="M271" s="132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7"/>
      <c r="AD271" s="124"/>
      <c r="AH271" s="184"/>
    </row>
    <row r="272" spans="1:34" ht="32.25" outlineLevel="5" thickBot="1">
      <c r="A272" s="47" t="s">
        <v>97</v>
      </c>
      <c r="B272" s="51">
        <v>951</v>
      </c>
      <c r="C272" s="52" t="s">
        <v>232</v>
      </c>
      <c r="D272" s="52" t="s">
        <v>446</v>
      </c>
      <c r="E272" s="52" t="s">
        <v>92</v>
      </c>
      <c r="F272" s="52"/>
      <c r="G272" s="92">
        <v>1000</v>
      </c>
      <c r="H272" s="92">
        <v>120</v>
      </c>
      <c r="I272" s="92">
        <v>120</v>
      </c>
      <c r="J272" s="194">
        <f t="shared" si="66"/>
        <v>12</v>
      </c>
      <c r="K272" s="110">
        <f t="shared" si="65"/>
        <v>100</v>
      </c>
      <c r="M272" s="132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7"/>
      <c r="AD272" s="124"/>
      <c r="AH272" s="184"/>
    </row>
    <row r="273" spans="1:30" ht="48" outlineLevel="5" thickBot="1">
      <c r="A273" s="5" t="s">
        <v>374</v>
      </c>
      <c r="B273" s="17">
        <v>951</v>
      </c>
      <c r="C273" s="6" t="s">
        <v>232</v>
      </c>
      <c r="D273" s="6" t="s">
        <v>377</v>
      </c>
      <c r="E273" s="6" t="s">
        <v>5</v>
      </c>
      <c r="F273" s="6"/>
      <c r="G273" s="96">
        <f aca="true" t="shared" si="67" ref="G273:I274">G274</f>
        <v>3162.4</v>
      </c>
      <c r="H273" s="96">
        <f t="shared" si="67"/>
        <v>3692.78865</v>
      </c>
      <c r="I273" s="96">
        <f t="shared" si="67"/>
        <v>3539.808</v>
      </c>
      <c r="J273" s="194">
        <f t="shared" si="66"/>
        <v>111.93422716923855</v>
      </c>
      <c r="K273" s="110">
        <f t="shared" si="65"/>
        <v>95.85731368623004</v>
      </c>
      <c r="M273" s="132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7"/>
      <c r="AD273" s="124"/>
    </row>
    <row r="274" spans="1:30" ht="32.25" outlineLevel="5" thickBot="1">
      <c r="A274" s="112" t="s">
        <v>96</v>
      </c>
      <c r="B274" s="113">
        <v>951</v>
      </c>
      <c r="C274" s="114" t="s">
        <v>232</v>
      </c>
      <c r="D274" s="114" t="s">
        <v>377</v>
      </c>
      <c r="E274" s="114" t="s">
        <v>91</v>
      </c>
      <c r="F274" s="114"/>
      <c r="G274" s="120">
        <f t="shared" si="67"/>
        <v>3162.4</v>
      </c>
      <c r="H274" s="120">
        <f t="shared" si="67"/>
        <v>3692.78865</v>
      </c>
      <c r="I274" s="120">
        <f t="shared" si="67"/>
        <v>3539.808</v>
      </c>
      <c r="J274" s="194">
        <f t="shared" si="66"/>
        <v>111.93422716923855</v>
      </c>
      <c r="K274" s="110">
        <f t="shared" si="65"/>
        <v>95.85731368623004</v>
      </c>
      <c r="M274" s="157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8"/>
      <c r="AD274" s="156"/>
    </row>
    <row r="275" spans="1:34" ht="32.25" outlineLevel="5" thickBot="1">
      <c r="A275" s="47" t="s">
        <v>313</v>
      </c>
      <c r="B275" s="51">
        <v>951</v>
      </c>
      <c r="C275" s="52" t="s">
        <v>232</v>
      </c>
      <c r="D275" s="52" t="s">
        <v>377</v>
      </c>
      <c r="E275" s="52" t="s">
        <v>312</v>
      </c>
      <c r="F275" s="52"/>
      <c r="G275" s="92">
        <v>3162.4</v>
      </c>
      <c r="H275" s="92">
        <v>3692.78865</v>
      </c>
      <c r="I275" s="92">
        <v>3539.808</v>
      </c>
      <c r="J275" s="194">
        <f t="shared" si="66"/>
        <v>111.93422716923855</v>
      </c>
      <c r="K275" s="110">
        <f t="shared" si="65"/>
        <v>95.85731368623004</v>
      </c>
      <c r="M275" s="132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7"/>
      <c r="AD275" s="124"/>
      <c r="AH275" s="184"/>
    </row>
    <row r="276" spans="1:30" ht="63.75" outlineLevel="5" thickBot="1">
      <c r="A276" s="5" t="s">
        <v>375</v>
      </c>
      <c r="B276" s="17">
        <v>951</v>
      </c>
      <c r="C276" s="6" t="s">
        <v>232</v>
      </c>
      <c r="D276" s="6" t="s">
        <v>378</v>
      </c>
      <c r="E276" s="6" t="s">
        <v>5</v>
      </c>
      <c r="F276" s="6"/>
      <c r="G276" s="96">
        <f aca="true" t="shared" si="68" ref="G276:I277">G277</f>
        <v>48900</v>
      </c>
      <c r="H276" s="96">
        <f t="shared" si="68"/>
        <v>48900</v>
      </c>
      <c r="I276" s="96">
        <f t="shared" si="68"/>
        <v>48900</v>
      </c>
      <c r="J276" s="194">
        <f t="shared" si="66"/>
        <v>100</v>
      </c>
      <c r="K276" s="110">
        <f t="shared" si="65"/>
        <v>100</v>
      </c>
      <c r="M276" s="132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7"/>
      <c r="AD276" s="124"/>
    </row>
    <row r="277" spans="1:30" ht="16.5" outlineLevel="5" thickBot="1">
      <c r="A277" s="112" t="s">
        <v>324</v>
      </c>
      <c r="B277" s="113">
        <v>951</v>
      </c>
      <c r="C277" s="114" t="s">
        <v>232</v>
      </c>
      <c r="D277" s="114" t="s">
        <v>378</v>
      </c>
      <c r="E277" s="114" t="s">
        <v>326</v>
      </c>
      <c r="F277" s="114"/>
      <c r="G277" s="120">
        <f t="shared" si="68"/>
        <v>48900</v>
      </c>
      <c r="H277" s="120">
        <f t="shared" si="68"/>
        <v>48900</v>
      </c>
      <c r="I277" s="120">
        <f t="shared" si="68"/>
        <v>48900</v>
      </c>
      <c r="J277" s="194">
        <f t="shared" si="66"/>
        <v>100</v>
      </c>
      <c r="K277" s="110">
        <f t="shared" si="65"/>
        <v>100</v>
      </c>
      <c r="M277" s="157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8"/>
      <c r="AD277" s="156"/>
    </row>
    <row r="278" spans="1:34" ht="48" outlineLevel="5" thickBot="1">
      <c r="A278" s="47" t="s">
        <v>325</v>
      </c>
      <c r="B278" s="51">
        <v>951</v>
      </c>
      <c r="C278" s="52" t="s">
        <v>232</v>
      </c>
      <c r="D278" s="52" t="s">
        <v>378</v>
      </c>
      <c r="E278" s="52" t="s">
        <v>327</v>
      </c>
      <c r="F278" s="52"/>
      <c r="G278" s="92">
        <v>48900</v>
      </c>
      <c r="H278" s="92">
        <v>48900</v>
      </c>
      <c r="I278" s="92">
        <v>48900</v>
      </c>
      <c r="J278" s="194">
        <f t="shared" si="66"/>
        <v>100</v>
      </c>
      <c r="K278" s="110">
        <f t="shared" si="65"/>
        <v>100</v>
      </c>
      <c r="M278" s="132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7"/>
      <c r="AD278" s="124"/>
      <c r="AH278" s="184"/>
    </row>
    <row r="279" spans="1:30" ht="32.25" outlineLevel="5" thickBot="1">
      <c r="A279" s="5" t="s">
        <v>376</v>
      </c>
      <c r="B279" s="17">
        <v>951</v>
      </c>
      <c r="C279" s="6" t="s">
        <v>232</v>
      </c>
      <c r="D279" s="6" t="s">
        <v>379</v>
      </c>
      <c r="E279" s="6" t="s">
        <v>5</v>
      </c>
      <c r="F279" s="6"/>
      <c r="G279" s="96">
        <f aca="true" t="shared" si="69" ref="G279:I280">G280</f>
        <v>3978</v>
      </c>
      <c r="H279" s="96">
        <f t="shared" si="69"/>
        <v>3978</v>
      </c>
      <c r="I279" s="96">
        <f t="shared" si="69"/>
        <v>515.723</v>
      </c>
      <c r="J279" s="194">
        <f t="shared" si="66"/>
        <v>12.96437908496732</v>
      </c>
      <c r="K279" s="110">
        <f t="shared" si="65"/>
        <v>12.96437908496732</v>
      </c>
      <c r="M279" s="132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7"/>
      <c r="AD279" s="124"/>
    </row>
    <row r="280" spans="1:30" ht="48" outlineLevel="5" thickBot="1">
      <c r="A280" s="112" t="s">
        <v>394</v>
      </c>
      <c r="B280" s="113">
        <v>951</v>
      </c>
      <c r="C280" s="114" t="s">
        <v>232</v>
      </c>
      <c r="D280" s="114" t="s">
        <v>379</v>
      </c>
      <c r="E280" s="114" t="s">
        <v>392</v>
      </c>
      <c r="F280" s="114"/>
      <c r="G280" s="120">
        <f t="shared" si="69"/>
        <v>3978</v>
      </c>
      <c r="H280" s="120">
        <f t="shared" si="69"/>
        <v>3978</v>
      </c>
      <c r="I280" s="120">
        <f t="shared" si="69"/>
        <v>515.723</v>
      </c>
      <c r="J280" s="194">
        <f t="shared" si="66"/>
        <v>12.96437908496732</v>
      </c>
      <c r="K280" s="110">
        <f t="shared" si="65"/>
        <v>12.96437908496732</v>
      </c>
      <c r="M280" s="157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8"/>
      <c r="AD280" s="156"/>
    </row>
    <row r="281" spans="1:34" ht="63.75" outlineLevel="5" thickBot="1">
      <c r="A281" s="47" t="s">
        <v>395</v>
      </c>
      <c r="B281" s="51">
        <v>951</v>
      </c>
      <c r="C281" s="52" t="s">
        <v>232</v>
      </c>
      <c r="D281" s="52" t="s">
        <v>379</v>
      </c>
      <c r="E281" s="52" t="s">
        <v>393</v>
      </c>
      <c r="F281" s="52"/>
      <c r="G281" s="92">
        <v>3978</v>
      </c>
      <c r="H281" s="92">
        <v>3978</v>
      </c>
      <c r="I281" s="92">
        <v>515.723</v>
      </c>
      <c r="J281" s="194">
        <f t="shared" si="66"/>
        <v>12.96437908496732</v>
      </c>
      <c r="K281" s="110">
        <f t="shared" si="65"/>
        <v>12.96437908496732</v>
      </c>
      <c r="M281" s="132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7"/>
      <c r="AD281" s="124"/>
      <c r="AH281" s="184"/>
    </row>
    <row r="282" spans="1:30" ht="48" outlineLevel="5" thickBot="1">
      <c r="A282" s="5" t="s">
        <v>403</v>
      </c>
      <c r="B282" s="17">
        <v>951</v>
      </c>
      <c r="C282" s="6" t="s">
        <v>232</v>
      </c>
      <c r="D282" s="6" t="s">
        <v>405</v>
      </c>
      <c r="E282" s="6" t="s">
        <v>5</v>
      </c>
      <c r="F282" s="6"/>
      <c r="G282" s="96">
        <f aca="true" t="shared" si="70" ref="G282:I283">G283</f>
        <v>0</v>
      </c>
      <c r="H282" s="96">
        <f t="shared" si="70"/>
        <v>109.4786</v>
      </c>
      <c r="I282" s="96">
        <f t="shared" si="70"/>
        <v>109.479</v>
      </c>
      <c r="J282" s="194" t="e">
        <f t="shared" si="66"/>
        <v>#DIV/0!</v>
      </c>
      <c r="K282" s="110">
        <f t="shared" si="65"/>
        <v>100.00036536820896</v>
      </c>
      <c r="M282" s="132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7"/>
      <c r="AD282" s="124"/>
    </row>
    <row r="283" spans="1:30" ht="32.25" outlineLevel="5" thickBot="1">
      <c r="A283" s="112" t="s">
        <v>96</v>
      </c>
      <c r="B283" s="113">
        <v>951</v>
      </c>
      <c r="C283" s="114" t="s">
        <v>232</v>
      </c>
      <c r="D283" s="114" t="s">
        <v>405</v>
      </c>
      <c r="E283" s="114" t="s">
        <v>91</v>
      </c>
      <c r="F283" s="114"/>
      <c r="G283" s="120">
        <f t="shared" si="70"/>
        <v>0</v>
      </c>
      <c r="H283" s="120">
        <f t="shared" si="70"/>
        <v>109.4786</v>
      </c>
      <c r="I283" s="120">
        <f t="shared" si="70"/>
        <v>109.479</v>
      </c>
      <c r="J283" s="194" t="e">
        <f t="shared" si="66"/>
        <v>#DIV/0!</v>
      </c>
      <c r="K283" s="110">
        <f t="shared" si="65"/>
        <v>100.00036536820896</v>
      </c>
      <c r="M283" s="157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8"/>
      <c r="AD283" s="156"/>
    </row>
    <row r="284" spans="1:34" ht="32.25" outlineLevel="5" thickBot="1">
      <c r="A284" s="47" t="s">
        <v>313</v>
      </c>
      <c r="B284" s="51">
        <v>951</v>
      </c>
      <c r="C284" s="52" t="s">
        <v>232</v>
      </c>
      <c r="D284" s="52" t="s">
        <v>405</v>
      </c>
      <c r="E284" s="52" t="s">
        <v>312</v>
      </c>
      <c r="F284" s="52"/>
      <c r="G284" s="92">
        <v>0</v>
      </c>
      <c r="H284" s="92">
        <v>109.4786</v>
      </c>
      <c r="I284" s="92">
        <v>109.479</v>
      </c>
      <c r="J284" s="194" t="e">
        <f t="shared" si="66"/>
        <v>#DIV/0!</v>
      </c>
      <c r="K284" s="110">
        <f t="shared" si="65"/>
        <v>100.00036536820896</v>
      </c>
      <c r="M284" s="132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7"/>
      <c r="AD284" s="124"/>
      <c r="AH284" s="184"/>
    </row>
    <row r="285" spans="1:30" ht="48" outlineLevel="5" thickBot="1">
      <c r="A285" s="5" t="s">
        <v>404</v>
      </c>
      <c r="B285" s="17">
        <v>951</v>
      </c>
      <c r="C285" s="6" t="s">
        <v>232</v>
      </c>
      <c r="D285" s="6" t="s">
        <v>406</v>
      </c>
      <c r="E285" s="6" t="s">
        <v>5</v>
      </c>
      <c r="F285" s="6"/>
      <c r="G285" s="96">
        <f aca="true" t="shared" si="71" ref="G285:I286">G286</f>
        <v>0</v>
      </c>
      <c r="H285" s="96">
        <f t="shared" si="71"/>
        <v>3298.423</v>
      </c>
      <c r="I285" s="96">
        <f t="shared" si="71"/>
        <v>3298.423</v>
      </c>
      <c r="J285" s="194" t="e">
        <f t="shared" si="66"/>
        <v>#DIV/0!</v>
      </c>
      <c r="K285" s="110">
        <f t="shared" si="65"/>
        <v>100</v>
      </c>
      <c r="M285" s="132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7"/>
      <c r="AD285" s="124"/>
    </row>
    <row r="286" spans="1:30" ht="16.5" outlineLevel="5" thickBot="1">
      <c r="A286" s="112" t="s">
        <v>324</v>
      </c>
      <c r="B286" s="113">
        <v>951</v>
      </c>
      <c r="C286" s="114" t="s">
        <v>232</v>
      </c>
      <c r="D286" s="114" t="s">
        <v>406</v>
      </c>
      <c r="E286" s="114" t="s">
        <v>326</v>
      </c>
      <c r="F286" s="114"/>
      <c r="G286" s="120">
        <f t="shared" si="71"/>
        <v>0</v>
      </c>
      <c r="H286" s="120">
        <f t="shared" si="71"/>
        <v>3298.423</v>
      </c>
      <c r="I286" s="120">
        <f t="shared" si="71"/>
        <v>3298.423</v>
      </c>
      <c r="J286" s="194" t="e">
        <f t="shared" si="66"/>
        <v>#DIV/0!</v>
      </c>
      <c r="K286" s="110">
        <f t="shared" si="65"/>
        <v>100</v>
      </c>
      <c r="M286" s="157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8"/>
      <c r="AD286" s="156"/>
    </row>
    <row r="287" spans="1:34" ht="48" outlineLevel="5" thickBot="1">
      <c r="A287" s="47" t="s">
        <v>325</v>
      </c>
      <c r="B287" s="51">
        <v>951</v>
      </c>
      <c r="C287" s="52" t="s">
        <v>232</v>
      </c>
      <c r="D287" s="52" t="s">
        <v>406</v>
      </c>
      <c r="E287" s="52" t="s">
        <v>327</v>
      </c>
      <c r="F287" s="52"/>
      <c r="G287" s="92">
        <v>0</v>
      </c>
      <c r="H287" s="92">
        <v>3298.423</v>
      </c>
      <c r="I287" s="92">
        <v>3298.423</v>
      </c>
      <c r="J287" s="194" t="e">
        <f t="shared" si="66"/>
        <v>#DIV/0!</v>
      </c>
      <c r="K287" s="110">
        <f t="shared" si="65"/>
        <v>100</v>
      </c>
      <c r="M287" s="132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7"/>
      <c r="AD287" s="124"/>
      <c r="AH287" s="184"/>
    </row>
    <row r="288" spans="1:30" ht="32.25" outlineLevel="5" thickBot="1">
      <c r="A288" s="5" t="s">
        <v>398</v>
      </c>
      <c r="B288" s="17">
        <v>951</v>
      </c>
      <c r="C288" s="6" t="s">
        <v>232</v>
      </c>
      <c r="D288" s="6" t="s">
        <v>399</v>
      </c>
      <c r="E288" s="6" t="s">
        <v>5</v>
      </c>
      <c r="F288" s="6"/>
      <c r="G288" s="96">
        <f aca="true" t="shared" si="72" ref="G288:I289">G289</f>
        <v>0</v>
      </c>
      <c r="H288" s="96">
        <f t="shared" si="72"/>
        <v>123.031</v>
      </c>
      <c r="I288" s="96">
        <f t="shared" si="72"/>
        <v>15.95</v>
      </c>
      <c r="J288" s="194" t="e">
        <f t="shared" si="66"/>
        <v>#DIV/0!</v>
      </c>
      <c r="K288" s="110">
        <f t="shared" si="65"/>
        <v>12.964212271703879</v>
      </c>
      <c r="M288" s="132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7"/>
      <c r="AD288" s="124"/>
    </row>
    <row r="289" spans="1:30" ht="48" outlineLevel="5" thickBot="1">
      <c r="A289" s="112" t="s">
        <v>394</v>
      </c>
      <c r="B289" s="113">
        <v>951</v>
      </c>
      <c r="C289" s="114" t="s">
        <v>232</v>
      </c>
      <c r="D289" s="114" t="s">
        <v>399</v>
      </c>
      <c r="E289" s="114" t="s">
        <v>392</v>
      </c>
      <c r="F289" s="114"/>
      <c r="G289" s="120">
        <f t="shared" si="72"/>
        <v>0</v>
      </c>
      <c r="H289" s="120">
        <f t="shared" si="72"/>
        <v>123.031</v>
      </c>
      <c r="I289" s="120">
        <f t="shared" si="72"/>
        <v>15.95</v>
      </c>
      <c r="J289" s="194" t="e">
        <f t="shared" si="66"/>
        <v>#DIV/0!</v>
      </c>
      <c r="K289" s="110">
        <f t="shared" si="65"/>
        <v>12.964212271703879</v>
      </c>
      <c r="M289" s="157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8"/>
      <c r="AD289" s="156"/>
    </row>
    <row r="290" spans="1:34" ht="63.75" outlineLevel="5" thickBot="1">
      <c r="A290" s="47" t="s">
        <v>395</v>
      </c>
      <c r="B290" s="51">
        <v>951</v>
      </c>
      <c r="C290" s="52" t="s">
        <v>232</v>
      </c>
      <c r="D290" s="52" t="s">
        <v>399</v>
      </c>
      <c r="E290" s="52" t="s">
        <v>393</v>
      </c>
      <c r="F290" s="52"/>
      <c r="G290" s="92">
        <v>0</v>
      </c>
      <c r="H290" s="92">
        <v>123.031</v>
      </c>
      <c r="I290" s="92">
        <v>15.95</v>
      </c>
      <c r="J290" s="194" t="e">
        <f t="shared" si="66"/>
        <v>#DIV/0!</v>
      </c>
      <c r="K290" s="110">
        <f t="shared" si="65"/>
        <v>12.964212271703879</v>
      </c>
      <c r="M290" s="132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7"/>
      <c r="AD290" s="124"/>
      <c r="AH290" s="184"/>
    </row>
    <row r="291" spans="1:30" ht="48" outlineLevel="5" thickBot="1">
      <c r="A291" s="53" t="s">
        <v>356</v>
      </c>
      <c r="B291" s="50">
        <v>951</v>
      </c>
      <c r="C291" s="50" t="s">
        <v>232</v>
      </c>
      <c r="D291" s="50" t="s">
        <v>334</v>
      </c>
      <c r="E291" s="50" t="s">
        <v>5</v>
      </c>
      <c r="F291" s="50"/>
      <c r="G291" s="93">
        <f aca="true" t="shared" si="73" ref="G291:I292">G292</f>
        <v>0</v>
      </c>
      <c r="H291" s="93">
        <f t="shared" si="73"/>
        <v>2356.11786</v>
      </c>
      <c r="I291" s="93">
        <f t="shared" si="73"/>
        <v>2309.591</v>
      </c>
      <c r="J291" s="194" t="e">
        <f t="shared" si="66"/>
        <v>#DIV/0!</v>
      </c>
      <c r="K291" s="110">
        <f t="shared" si="65"/>
        <v>98.02527450812669</v>
      </c>
      <c r="M291" s="132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7"/>
      <c r="AD291" s="124"/>
    </row>
    <row r="292" spans="1:30" ht="32.25" outlineLevel="5" thickBot="1">
      <c r="A292" s="5" t="s">
        <v>96</v>
      </c>
      <c r="B292" s="6">
        <v>951</v>
      </c>
      <c r="C292" s="6" t="s">
        <v>232</v>
      </c>
      <c r="D292" s="6" t="s">
        <v>436</v>
      </c>
      <c r="E292" s="6" t="s">
        <v>91</v>
      </c>
      <c r="F292" s="6"/>
      <c r="G292" s="96">
        <f t="shared" si="73"/>
        <v>0</v>
      </c>
      <c r="H292" s="96">
        <f t="shared" si="73"/>
        <v>2356.11786</v>
      </c>
      <c r="I292" s="96">
        <f t="shared" si="73"/>
        <v>2309.591</v>
      </c>
      <c r="J292" s="194" t="e">
        <f t="shared" si="66"/>
        <v>#DIV/0!</v>
      </c>
      <c r="K292" s="110">
        <f t="shared" si="65"/>
        <v>98.02527450812669</v>
      </c>
      <c r="M292" s="132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7"/>
      <c r="AD292" s="124"/>
    </row>
    <row r="293" spans="1:34" ht="32.25" outlineLevel="5" thickBot="1">
      <c r="A293" s="57" t="s">
        <v>97</v>
      </c>
      <c r="B293" s="52">
        <v>951</v>
      </c>
      <c r="C293" s="52" t="s">
        <v>232</v>
      </c>
      <c r="D293" s="52" t="s">
        <v>436</v>
      </c>
      <c r="E293" s="52" t="s">
        <v>92</v>
      </c>
      <c r="F293" s="52"/>
      <c r="G293" s="92">
        <v>0</v>
      </c>
      <c r="H293" s="92">
        <v>2356.11786</v>
      </c>
      <c r="I293" s="92">
        <v>2309.591</v>
      </c>
      <c r="J293" s="194" t="e">
        <f t="shared" si="66"/>
        <v>#DIV/0!</v>
      </c>
      <c r="K293" s="110">
        <f t="shared" si="65"/>
        <v>98.02527450812669</v>
      </c>
      <c r="M293" s="132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7"/>
      <c r="AD293" s="124"/>
      <c r="AH293" s="184"/>
    </row>
    <row r="294" spans="1:34" ht="32.25" outlineLevel="5" thickBot="1">
      <c r="A294" s="57" t="s">
        <v>97</v>
      </c>
      <c r="B294" s="52" t="s">
        <v>476</v>
      </c>
      <c r="C294" s="52" t="s">
        <v>232</v>
      </c>
      <c r="D294" s="52" t="s">
        <v>427</v>
      </c>
      <c r="E294" s="52" t="s">
        <v>92</v>
      </c>
      <c r="F294" s="52"/>
      <c r="G294" s="92">
        <v>0</v>
      </c>
      <c r="H294" s="92">
        <v>0</v>
      </c>
      <c r="I294" s="92">
        <v>7580.23</v>
      </c>
      <c r="J294" s="194" t="e">
        <f t="shared" si="66"/>
        <v>#DIV/0!</v>
      </c>
      <c r="K294" s="110" t="e">
        <f t="shared" si="65"/>
        <v>#DIV/0!</v>
      </c>
      <c r="M294" s="132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7"/>
      <c r="AD294" s="124"/>
      <c r="AH294" s="184"/>
    </row>
    <row r="295" spans="1:30" ht="16.5" customHeight="1" outlineLevel="5" thickBot="1">
      <c r="A295" s="8" t="s">
        <v>33</v>
      </c>
      <c r="B295" s="15">
        <v>951</v>
      </c>
      <c r="C295" s="9" t="s">
        <v>12</v>
      </c>
      <c r="D295" s="9" t="s">
        <v>242</v>
      </c>
      <c r="E295" s="9" t="s">
        <v>5</v>
      </c>
      <c r="F295" s="9"/>
      <c r="G295" s="91">
        <f aca="true" t="shared" si="74" ref="G295:I296">G296</f>
        <v>1200.729</v>
      </c>
      <c r="H295" s="91">
        <f t="shared" si="74"/>
        <v>0.729</v>
      </c>
      <c r="I295" s="91">
        <f t="shared" si="74"/>
        <v>0.729</v>
      </c>
      <c r="J295" s="194">
        <f t="shared" si="66"/>
        <v>0.06071311678155521</v>
      </c>
      <c r="K295" s="110">
        <f t="shared" si="65"/>
        <v>100</v>
      </c>
      <c r="M295" s="132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7"/>
      <c r="AD295" s="124"/>
    </row>
    <row r="296" spans="1:30" ht="32.25" outlineLevel="5" thickBot="1">
      <c r="A296" s="68" t="s">
        <v>131</v>
      </c>
      <c r="B296" s="15">
        <v>951</v>
      </c>
      <c r="C296" s="9" t="s">
        <v>12</v>
      </c>
      <c r="D296" s="9" t="s">
        <v>243</v>
      </c>
      <c r="E296" s="9" t="s">
        <v>5</v>
      </c>
      <c r="F296" s="9"/>
      <c r="G296" s="91">
        <f t="shared" si="74"/>
        <v>1200.729</v>
      </c>
      <c r="H296" s="91">
        <f t="shared" si="74"/>
        <v>0.729</v>
      </c>
      <c r="I296" s="91">
        <f t="shared" si="74"/>
        <v>0.729</v>
      </c>
      <c r="J296" s="194">
        <f t="shared" si="66"/>
        <v>0.06071311678155521</v>
      </c>
      <c r="K296" s="110">
        <f t="shared" si="65"/>
        <v>100</v>
      </c>
      <c r="M296" s="132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7"/>
      <c r="AD296" s="124"/>
    </row>
    <row r="297" spans="1:30" ht="32.25" outlineLevel="5" thickBot="1">
      <c r="A297" s="68" t="s">
        <v>132</v>
      </c>
      <c r="B297" s="15">
        <v>951</v>
      </c>
      <c r="C297" s="9" t="s">
        <v>12</v>
      </c>
      <c r="D297" s="9" t="s">
        <v>244</v>
      </c>
      <c r="E297" s="9" t="s">
        <v>5</v>
      </c>
      <c r="F297" s="9"/>
      <c r="G297" s="91">
        <f>G298+G304</f>
        <v>1200.729</v>
      </c>
      <c r="H297" s="91">
        <f>H298+H304</f>
        <v>0.729</v>
      </c>
      <c r="I297" s="91">
        <f>I298+I304</f>
        <v>0.729</v>
      </c>
      <c r="J297" s="194">
        <f t="shared" si="66"/>
        <v>0.06071311678155521</v>
      </c>
      <c r="K297" s="110">
        <f t="shared" si="65"/>
        <v>100</v>
      </c>
      <c r="M297" s="132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7"/>
      <c r="AD297" s="124"/>
    </row>
    <row r="298" spans="1:30" ht="48" outlineLevel="5" thickBot="1">
      <c r="A298" s="70" t="s">
        <v>187</v>
      </c>
      <c r="B298" s="49">
        <v>951</v>
      </c>
      <c r="C298" s="50" t="s">
        <v>12</v>
      </c>
      <c r="D298" s="50" t="s">
        <v>266</v>
      </c>
      <c r="E298" s="50" t="s">
        <v>5</v>
      </c>
      <c r="F298" s="50"/>
      <c r="G298" s="93">
        <f>G299+G302</f>
        <v>0.729</v>
      </c>
      <c r="H298" s="93">
        <f>H299+H302</f>
        <v>0.729</v>
      </c>
      <c r="I298" s="93">
        <f>I299+I302</f>
        <v>0.729</v>
      </c>
      <c r="J298" s="194">
        <f t="shared" si="66"/>
        <v>100</v>
      </c>
      <c r="K298" s="110">
        <f t="shared" si="65"/>
        <v>100</v>
      </c>
      <c r="M298" s="132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7"/>
      <c r="AD298" s="124"/>
    </row>
    <row r="299" spans="1:30" ht="32.25" outlineLevel="5" thickBot="1">
      <c r="A299" s="5" t="s">
        <v>90</v>
      </c>
      <c r="B299" s="17">
        <v>951</v>
      </c>
      <c r="C299" s="6" t="s">
        <v>12</v>
      </c>
      <c r="D299" s="6" t="s">
        <v>266</v>
      </c>
      <c r="E299" s="6" t="s">
        <v>87</v>
      </c>
      <c r="F299" s="6"/>
      <c r="G299" s="96">
        <f>G300+G301</f>
        <v>0.61</v>
      </c>
      <c r="H299" s="96">
        <f>H300+H301</f>
        <v>0.61</v>
      </c>
      <c r="I299" s="96">
        <f>I300+I301</f>
        <v>0.61</v>
      </c>
      <c r="J299" s="194">
        <f t="shared" si="66"/>
        <v>100</v>
      </c>
      <c r="K299" s="110">
        <f t="shared" si="65"/>
        <v>100</v>
      </c>
      <c r="M299" s="132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7"/>
      <c r="AD299" s="124"/>
    </row>
    <row r="300" spans="1:34" ht="19.5" customHeight="1" outlineLevel="5" thickBot="1">
      <c r="A300" s="47" t="s">
        <v>239</v>
      </c>
      <c r="B300" s="51">
        <v>951</v>
      </c>
      <c r="C300" s="52" t="s">
        <v>12</v>
      </c>
      <c r="D300" s="52" t="s">
        <v>266</v>
      </c>
      <c r="E300" s="52" t="s">
        <v>88</v>
      </c>
      <c r="F300" s="52"/>
      <c r="G300" s="92">
        <v>0.47</v>
      </c>
      <c r="H300" s="92">
        <v>0.47</v>
      </c>
      <c r="I300" s="92">
        <v>0.47</v>
      </c>
      <c r="J300" s="194">
        <f t="shared" si="66"/>
        <v>100</v>
      </c>
      <c r="K300" s="110">
        <f t="shared" si="65"/>
        <v>100</v>
      </c>
      <c r="M300" s="132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7"/>
      <c r="AD300" s="124"/>
      <c r="AH300" s="184"/>
    </row>
    <row r="301" spans="1:34" ht="48" outlineLevel="5" thickBot="1">
      <c r="A301" s="47" t="s">
        <v>234</v>
      </c>
      <c r="B301" s="51">
        <v>951</v>
      </c>
      <c r="C301" s="52" t="s">
        <v>12</v>
      </c>
      <c r="D301" s="52" t="s">
        <v>266</v>
      </c>
      <c r="E301" s="52" t="s">
        <v>235</v>
      </c>
      <c r="F301" s="52"/>
      <c r="G301" s="92">
        <v>0.14</v>
      </c>
      <c r="H301" s="92">
        <v>0.14</v>
      </c>
      <c r="I301" s="92">
        <v>0.14</v>
      </c>
      <c r="J301" s="194">
        <f t="shared" si="66"/>
        <v>100</v>
      </c>
      <c r="K301" s="110">
        <f t="shared" si="65"/>
        <v>100</v>
      </c>
      <c r="M301" s="132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7"/>
      <c r="AD301" s="124"/>
      <c r="AH301" s="184"/>
    </row>
    <row r="302" spans="1:30" ht="32.25" outlineLevel="5" thickBot="1">
      <c r="A302" s="5" t="s">
        <v>96</v>
      </c>
      <c r="B302" s="17">
        <v>951</v>
      </c>
      <c r="C302" s="6" t="s">
        <v>12</v>
      </c>
      <c r="D302" s="6" t="s">
        <v>266</v>
      </c>
      <c r="E302" s="6" t="s">
        <v>91</v>
      </c>
      <c r="F302" s="6"/>
      <c r="G302" s="96">
        <f>G303</f>
        <v>0.119</v>
      </c>
      <c r="H302" s="96">
        <f>H303</f>
        <v>0.119</v>
      </c>
      <c r="I302" s="96">
        <f>I303</f>
        <v>0.119</v>
      </c>
      <c r="J302" s="194">
        <f t="shared" si="66"/>
        <v>100</v>
      </c>
      <c r="K302" s="110">
        <f t="shared" si="65"/>
        <v>100</v>
      </c>
      <c r="M302" s="132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7"/>
      <c r="AD302" s="124"/>
    </row>
    <row r="303" spans="1:34" ht="32.25" outlineLevel="5" thickBot="1">
      <c r="A303" s="47" t="s">
        <v>97</v>
      </c>
      <c r="B303" s="51">
        <v>951</v>
      </c>
      <c r="C303" s="52" t="s">
        <v>12</v>
      </c>
      <c r="D303" s="52" t="s">
        <v>266</v>
      </c>
      <c r="E303" s="52" t="s">
        <v>92</v>
      </c>
      <c r="F303" s="52"/>
      <c r="G303" s="92">
        <v>0.119</v>
      </c>
      <c r="H303" s="92">
        <v>0.119</v>
      </c>
      <c r="I303" s="92">
        <v>0.119</v>
      </c>
      <c r="J303" s="194">
        <f t="shared" si="66"/>
        <v>100</v>
      </c>
      <c r="K303" s="110">
        <f t="shared" si="65"/>
        <v>100</v>
      </c>
      <c r="M303" s="132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7"/>
      <c r="AD303" s="124"/>
      <c r="AH303" s="184"/>
    </row>
    <row r="304" spans="1:30" ht="18.75" customHeight="1" outlineLevel="5" thickBot="1">
      <c r="A304" s="53" t="s">
        <v>206</v>
      </c>
      <c r="B304" s="49">
        <v>951</v>
      </c>
      <c r="C304" s="50" t="s">
        <v>12</v>
      </c>
      <c r="D304" s="50" t="s">
        <v>447</v>
      </c>
      <c r="E304" s="50" t="s">
        <v>5</v>
      </c>
      <c r="F304" s="50"/>
      <c r="G304" s="93">
        <f aca="true" t="shared" si="75" ref="G304:I305">G305</f>
        <v>1200</v>
      </c>
      <c r="H304" s="93">
        <f t="shared" si="75"/>
        <v>0</v>
      </c>
      <c r="I304" s="93">
        <f t="shared" si="75"/>
        <v>0</v>
      </c>
      <c r="J304" s="194">
        <f t="shared" si="66"/>
        <v>0</v>
      </c>
      <c r="K304" s="110" t="e">
        <f t="shared" si="65"/>
        <v>#DIV/0!</v>
      </c>
      <c r="M304" s="132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7"/>
      <c r="AD304" s="124"/>
    </row>
    <row r="305" spans="1:30" ht="18.75" customHeight="1" outlineLevel="5" thickBot="1">
      <c r="A305" s="5" t="s">
        <v>96</v>
      </c>
      <c r="B305" s="17">
        <v>951</v>
      </c>
      <c r="C305" s="6" t="s">
        <v>12</v>
      </c>
      <c r="D305" s="6" t="s">
        <v>447</v>
      </c>
      <c r="E305" s="6" t="s">
        <v>91</v>
      </c>
      <c r="F305" s="6"/>
      <c r="G305" s="96">
        <f t="shared" si="75"/>
        <v>1200</v>
      </c>
      <c r="H305" s="96">
        <f t="shared" si="75"/>
        <v>0</v>
      </c>
      <c r="I305" s="96">
        <f t="shared" si="75"/>
        <v>0</v>
      </c>
      <c r="J305" s="194">
        <f t="shared" si="66"/>
        <v>0</v>
      </c>
      <c r="K305" s="110" t="e">
        <f t="shared" si="65"/>
        <v>#DIV/0!</v>
      </c>
      <c r="M305" s="132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7"/>
      <c r="AD305" s="124"/>
    </row>
    <row r="306" spans="1:30" ht="32.25" outlineLevel="5" thickBot="1">
      <c r="A306" s="47" t="s">
        <v>97</v>
      </c>
      <c r="B306" s="51">
        <v>951</v>
      </c>
      <c r="C306" s="52" t="s">
        <v>12</v>
      </c>
      <c r="D306" s="52" t="s">
        <v>447</v>
      </c>
      <c r="E306" s="52" t="s">
        <v>92</v>
      </c>
      <c r="F306" s="52"/>
      <c r="G306" s="92">
        <v>1200</v>
      </c>
      <c r="H306" s="92">
        <v>0</v>
      </c>
      <c r="I306" s="92">
        <v>0</v>
      </c>
      <c r="J306" s="194">
        <f t="shared" si="66"/>
        <v>0</v>
      </c>
      <c r="K306" s="110" t="e">
        <f t="shared" si="65"/>
        <v>#DIV/0!</v>
      </c>
      <c r="M306" s="132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7"/>
      <c r="AD306" s="124"/>
    </row>
    <row r="307" spans="1:30" ht="19.5" outlineLevel="5" thickBot="1">
      <c r="A307" s="65" t="s">
        <v>47</v>
      </c>
      <c r="B307" s="14">
        <v>951</v>
      </c>
      <c r="C307" s="12" t="s">
        <v>46</v>
      </c>
      <c r="D307" s="12" t="s">
        <v>242</v>
      </c>
      <c r="E307" s="12" t="s">
        <v>5</v>
      </c>
      <c r="F307" s="12"/>
      <c r="G307" s="90">
        <f>G308+G318+G323</f>
        <v>15288.9</v>
      </c>
      <c r="H307" s="90">
        <f>H308+H318+H323</f>
        <v>16538.17841</v>
      </c>
      <c r="I307" s="90">
        <f>I308+I318+I323</f>
        <v>16519.249</v>
      </c>
      <c r="J307" s="194">
        <f t="shared" si="66"/>
        <v>108.04733499466934</v>
      </c>
      <c r="K307" s="110">
        <f t="shared" si="65"/>
        <v>99.88554114285915</v>
      </c>
      <c r="M307" s="132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7"/>
      <c r="AD307" s="124"/>
    </row>
    <row r="308" spans="1:30" ht="16.5" outlineLevel="5" thickBot="1">
      <c r="A308" s="77" t="s">
        <v>328</v>
      </c>
      <c r="B308" s="14">
        <v>951</v>
      </c>
      <c r="C308" s="26" t="s">
        <v>329</v>
      </c>
      <c r="D308" s="26" t="s">
        <v>242</v>
      </c>
      <c r="E308" s="26" t="s">
        <v>5</v>
      </c>
      <c r="F308" s="26"/>
      <c r="G308" s="98">
        <f>G313+G309</f>
        <v>13406</v>
      </c>
      <c r="H308" s="98">
        <f>H313+H309</f>
        <v>14673.58341</v>
      </c>
      <c r="I308" s="98">
        <f>I313+I309</f>
        <v>14673.583999999999</v>
      </c>
      <c r="J308" s="194">
        <f t="shared" si="66"/>
        <v>109.4553483514844</v>
      </c>
      <c r="K308" s="110">
        <f t="shared" si="65"/>
        <v>100.00000402083107</v>
      </c>
      <c r="M308" s="132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7"/>
      <c r="AD308" s="124"/>
    </row>
    <row r="309" spans="1:30" ht="32.25" outlineLevel="5" thickBot="1">
      <c r="A309" s="68" t="s">
        <v>131</v>
      </c>
      <c r="B309" s="9">
        <v>951</v>
      </c>
      <c r="C309" s="9" t="s">
        <v>329</v>
      </c>
      <c r="D309" s="9" t="s">
        <v>243</v>
      </c>
      <c r="E309" s="9" t="s">
        <v>5</v>
      </c>
      <c r="F309" s="9"/>
      <c r="G309" s="91">
        <f aca="true" t="shared" si="76" ref="G309:I311">G310</f>
        <v>500</v>
      </c>
      <c r="H309" s="91">
        <f t="shared" si="76"/>
        <v>18.61168</v>
      </c>
      <c r="I309" s="91">
        <f t="shared" si="76"/>
        <v>18.612</v>
      </c>
      <c r="J309" s="194">
        <f t="shared" si="66"/>
        <v>3.7223999999999995</v>
      </c>
      <c r="K309" s="110">
        <f t="shared" si="65"/>
        <v>100.00171935042941</v>
      </c>
      <c r="M309" s="132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7"/>
      <c r="AD309" s="124"/>
    </row>
    <row r="310" spans="1:30" ht="32.25" outlineLevel="5" thickBot="1">
      <c r="A310" s="68" t="s">
        <v>132</v>
      </c>
      <c r="B310" s="9">
        <v>951</v>
      </c>
      <c r="C310" s="9" t="s">
        <v>329</v>
      </c>
      <c r="D310" s="9" t="s">
        <v>244</v>
      </c>
      <c r="E310" s="9" t="s">
        <v>5</v>
      </c>
      <c r="F310" s="9"/>
      <c r="G310" s="91">
        <f t="shared" si="76"/>
        <v>500</v>
      </c>
      <c r="H310" s="91">
        <f t="shared" si="76"/>
        <v>18.61168</v>
      </c>
      <c r="I310" s="91">
        <f t="shared" si="76"/>
        <v>18.612</v>
      </c>
      <c r="J310" s="194">
        <f t="shared" si="66"/>
        <v>3.7223999999999995</v>
      </c>
      <c r="K310" s="110">
        <f t="shared" si="65"/>
        <v>100.00171935042941</v>
      </c>
      <c r="M310" s="132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7"/>
      <c r="AD310" s="124"/>
    </row>
    <row r="311" spans="1:30" ht="32.25" outlineLevel="5" thickBot="1">
      <c r="A311" s="53" t="s">
        <v>331</v>
      </c>
      <c r="B311" s="50">
        <v>951</v>
      </c>
      <c r="C311" s="50" t="s">
        <v>329</v>
      </c>
      <c r="D311" s="50" t="s">
        <v>332</v>
      </c>
      <c r="E311" s="50" t="s">
        <v>5</v>
      </c>
      <c r="F311" s="50"/>
      <c r="G311" s="93">
        <f t="shared" si="76"/>
        <v>500</v>
      </c>
      <c r="H311" s="93">
        <f t="shared" si="76"/>
        <v>18.61168</v>
      </c>
      <c r="I311" s="93">
        <f t="shared" si="76"/>
        <v>18.612</v>
      </c>
      <c r="J311" s="194">
        <f t="shared" si="66"/>
        <v>3.7223999999999995</v>
      </c>
      <c r="K311" s="110">
        <f t="shared" si="65"/>
        <v>100.00171935042941</v>
      </c>
      <c r="M311" s="132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7"/>
      <c r="AD311" s="124"/>
    </row>
    <row r="312" spans="1:34" ht="16.5" outlineLevel="5" thickBot="1">
      <c r="A312" s="99" t="s">
        <v>83</v>
      </c>
      <c r="B312" s="100">
        <v>951</v>
      </c>
      <c r="C312" s="100" t="s">
        <v>329</v>
      </c>
      <c r="D312" s="100" t="s">
        <v>332</v>
      </c>
      <c r="E312" s="100" t="s">
        <v>84</v>
      </c>
      <c r="F312" s="100"/>
      <c r="G312" s="101">
        <v>500</v>
      </c>
      <c r="H312" s="101">
        <v>18.61168</v>
      </c>
      <c r="I312" s="101">
        <v>18.612</v>
      </c>
      <c r="J312" s="194">
        <f t="shared" si="66"/>
        <v>3.7223999999999995</v>
      </c>
      <c r="K312" s="110">
        <f t="shared" si="65"/>
        <v>100.00171935042941</v>
      </c>
      <c r="M312" s="145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62"/>
      <c r="AD312" s="144"/>
      <c r="AH312" s="184"/>
    </row>
    <row r="313" spans="1:30" ht="32.25" outlineLevel="4" thickBot="1">
      <c r="A313" s="46" t="s">
        <v>195</v>
      </c>
      <c r="B313" s="15">
        <v>951</v>
      </c>
      <c r="C313" s="9" t="s">
        <v>329</v>
      </c>
      <c r="D313" s="9" t="s">
        <v>267</v>
      </c>
      <c r="E313" s="9" t="s">
        <v>5</v>
      </c>
      <c r="F313" s="9"/>
      <c r="G313" s="91">
        <f aca="true" t="shared" si="77" ref="G313:I314">G314</f>
        <v>12906</v>
      </c>
      <c r="H313" s="91">
        <f t="shared" si="77"/>
        <v>14654.97173</v>
      </c>
      <c r="I313" s="91">
        <f t="shared" si="77"/>
        <v>14654.972</v>
      </c>
      <c r="J313" s="194">
        <f t="shared" si="66"/>
        <v>113.5516194018286</v>
      </c>
      <c r="K313" s="110">
        <f t="shared" si="65"/>
        <v>100.00000184237818</v>
      </c>
      <c r="M313" s="130">
        <f aca="true" t="shared" si="78" ref="M313:AC313">M314+M316</f>
        <v>0</v>
      </c>
      <c r="N313" s="130">
        <f t="shared" si="78"/>
        <v>0</v>
      </c>
      <c r="O313" s="130">
        <f t="shared" si="78"/>
        <v>0</v>
      </c>
      <c r="P313" s="130">
        <f t="shared" si="78"/>
        <v>0</v>
      </c>
      <c r="Q313" s="130">
        <f t="shared" si="78"/>
        <v>0</v>
      </c>
      <c r="R313" s="130">
        <f t="shared" si="78"/>
        <v>0</v>
      </c>
      <c r="S313" s="130">
        <f t="shared" si="78"/>
        <v>0</v>
      </c>
      <c r="T313" s="130">
        <f t="shared" si="78"/>
        <v>0</v>
      </c>
      <c r="U313" s="130">
        <f t="shared" si="78"/>
        <v>0</v>
      </c>
      <c r="V313" s="130">
        <f t="shared" si="78"/>
        <v>0</v>
      </c>
      <c r="W313" s="130">
        <f t="shared" si="78"/>
        <v>0</v>
      </c>
      <c r="X313" s="130">
        <f t="shared" si="78"/>
        <v>0</v>
      </c>
      <c r="Y313" s="130">
        <f t="shared" si="78"/>
        <v>0</v>
      </c>
      <c r="Z313" s="130">
        <f t="shared" si="78"/>
        <v>0</v>
      </c>
      <c r="AA313" s="130">
        <f t="shared" si="78"/>
        <v>0</v>
      </c>
      <c r="AB313" s="130">
        <f t="shared" si="78"/>
        <v>0</v>
      </c>
      <c r="AC313" s="130">
        <f t="shared" si="78"/>
        <v>5000</v>
      </c>
      <c r="AD313" s="124" t="e">
        <f>AC313/#REF!*100</f>
        <v>#REF!</v>
      </c>
    </row>
    <row r="314" spans="1:30" ht="33" customHeight="1" outlineLevel="5" thickBot="1">
      <c r="A314" s="78" t="s">
        <v>154</v>
      </c>
      <c r="B314" s="83">
        <v>951</v>
      </c>
      <c r="C314" s="50" t="s">
        <v>329</v>
      </c>
      <c r="D314" s="50" t="s">
        <v>268</v>
      </c>
      <c r="E314" s="50" t="s">
        <v>5</v>
      </c>
      <c r="F314" s="54"/>
      <c r="G314" s="93">
        <f t="shared" si="77"/>
        <v>12906</v>
      </c>
      <c r="H314" s="93">
        <f t="shared" si="77"/>
        <v>14654.97173</v>
      </c>
      <c r="I314" s="93">
        <f t="shared" si="77"/>
        <v>14654.972</v>
      </c>
      <c r="J314" s="194">
        <f t="shared" si="66"/>
        <v>113.5516194018286</v>
      </c>
      <c r="K314" s="110">
        <f t="shared" si="65"/>
        <v>100.00000184237818</v>
      </c>
      <c r="M314" s="135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133"/>
      <c r="AC314" s="136">
        <v>0</v>
      </c>
      <c r="AD314" s="124" t="e">
        <f>AC314/#REF!*100</f>
        <v>#REF!</v>
      </c>
    </row>
    <row r="315" spans="1:30" ht="22.5" customHeight="1" outlineLevel="5" thickBot="1">
      <c r="A315" s="5" t="s">
        <v>116</v>
      </c>
      <c r="B315" s="17">
        <v>951</v>
      </c>
      <c r="C315" s="6" t="s">
        <v>329</v>
      </c>
      <c r="D315" s="6" t="s">
        <v>268</v>
      </c>
      <c r="E315" s="6" t="s">
        <v>5</v>
      </c>
      <c r="F315" s="44"/>
      <c r="G315" s="96">
        <f>G316+G317</f>
        <v>12906</v>
      </c>
      <c r="H315" s="96">
        <f>H316+H317</f>
        <v>14654.97173</v>
      </c>
      <c r="I315" s="96">
        <f>I316+I317</f>
        <v>14654.972</v>
      </c>
      <c r="J315" s="194">
        <f t="shared" si="66"/>
        <v>113.5516194018286</v>
      </c>
      <c r="K315" s="110">
        <f t="shared" si="65"/>
        <v>100.00000184237818</v>
      </c>
      <c r="M315" s="135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133"/>
      <c r="AC315" s="136"/>
      <c r="AD315" s="124"/>
    </row>
    <row r="316" spans="1:34" ht="48" outlineLevel="5" thickBot="1">
      <c r="A316" s="55" t="s">
        <v>196</v>
      </c>
      <c r="B316" s="84">
        <v>951</v>
      </c>
      <c r="C316" s="52" t="s">
        <v>329</v>
      </c>
      <c r="D316" s="52" t="s">
        <v>268</v>
      </c>
      <c r="E316" s="52" t="s">
        <v>85</v>
      </c>
      <c r="F316" s="56"/>
      <c r="G316" s="142">
        <v>12906</v>
      </c>
      <c r="H316" s="92">
        <v>12956</v>
      </c>
      <c r="I316" s="92">
        <v>12956</v>
      </c>
      <c r="J316" s="194">
        <f t="shared" si="66"/>
        <v>100.38741670540834</v>
      </c>
      <c r="K316" s="110">
        <f t="shared" si="65"/>
        <v>100</v>
      </c>
      <c r="M316" s="135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133"/>
      <c r="AC316" s="136">
        <v>5000</v>
      </c>
      <c r="AD316" s="124" t="e">
        <f>AC316/#REF!*100</f>
        <v>#REF!</v>
      </c>
      <c r="AH316" s="184"/>
    </row>
    <row r="317" spans="1:34" ht="19.5" outlineLevel="5" thickBot="1">
      <c r="A317" s="55" t="s">
        <v>83</v>
      </c>
      <c r="B317" s="84">
        <v>951</v>
      </c>
      <c r="C317" s="52" t="s">
        <v>329</v>
      </c>
      <c r="D317" s="52" t="s">
        <v>302</v>
      </c>
      <c r="E317" s="52" t="s">
        <v>84</v>
      </c>
      <c r="F317" s="56"/>
      <c r="G317" s="142">
        <v>0</v>
      </c>
      <c r="H317" s="92">
        <v>1698.97173</v>
      </c>
      <c r="I317" s="92">
        <v>1698.972</v>
      </c>
      <c r="J317" s="194" t="e">
        <f t="shared" si="66"/>
        <v>#DIV/0!</v>
      </c>
      <c r="K317" s="110">
        <f t="shared" si="65"/>
        <v>100.00001589196543</v>
      </c>
      <c r="M317" s="132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7"/>
      <c r="AD317" s="124"/>
      <c r="AH317" s="184"/>
    </row>
    <row r="318" spans="1:30" ht="32.25" outlineLevel="5" thickBot="1">
      <c r="A318" s="77" t="s">
        <v>58</v>
      </c>
      <c r="B318" s="14">
        <v>951</v>
      </c>
      <c r="C318" s="26" t="s">
        <v>57</v>
      </c>
      <c r="D318" s="26" t="s">
        <v>242</v>
      </c>
      <c r="E318" s="26" t="s">
        <v>5</v>
      </c>
      <c r="F318" s="26"/>
      <c r="G318" s="98">
        <f aca="true" t="shared" si="79" ref="G318:I321">G319</f>
        <v>31.5</v>
      </c>
      <c r="H318" s="98">
        <f t="shared" si="79"/>
        <v>74.495</v>
      </c>
      <c r="I318" s="98">
        <f t="shared" si="79"/>
        <v>74.495</v>
      </c>
      <c r="J318" s="194">
        <f t="shared" si="66"/>
        <v>236.4920634920635</v>
      </c>
      <c r="K318" s="110">
        <f t="shared" si="65"/>
        <v>100</v>
      </c>
      <c r="M318" s="132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7"/>
      <c r="AD318" s="124"/>
    </row>
    <row r="319" spans="1:30" ht="19.5" outlineLevel="6" thickBot="1">
      <c r="A319" s="8" t="s">
        <v>218</v>
      </c>
      <c r="B319" s="15">
        <v>951</v>
      </c>
      <c r="C319" s="9" t="s">
        <v>57</v>
      </c>
      <c r="D319" s="9" t="s">
        <v>269</v>
      </c>
      <c r="E319" s="9" t="s">
        <v>5</v>
      </c>
      <c r="F319" s="9"/>
      <c r="G319" s="91">
        <f t="shared" si="79"/>
        <v>31.5</v>
      </c>
      <c r="H319" s="91">
        <f t="shared" si="79"/>
        <v>74.495</v>
      </c>
      <c r="I319" s="91">
        <f t="shared" si="79"/>
        <v>74.495</v>
      </c>
      <c r="J319" s="194">
        <f t="shared" si="66"/>
        <v>236.4920634920635</v>
      </c>
      <c r="K319" s="110">
        <f t="shared" si="65"/>
        <v>100</v>
      </c>
      <c r="M319" s="125">
        <f aca="true" t="shared" si="80" ref="M319:AC319">M327+M332</f>
        <v>0</v>
      </c>
      <c r="N319" s="125">
        <f t="shared" si="80"/>
        <v>0</v>
      </c>
      <c r="O319" s="125">
        <f t="shared" si="80"/>
        <v>0</v>
      </c>
      <c r="P319" s="125">
        <f t="shared" si="80"/>
        <v>0</v>
      </c>
      <c r="Q319" s="125">
        <f t="shared" si="80"/>
        <v>0</v>
      </c>
      <c r="R319" s="125">
        <f t="shared" si="80"/>
        <v>0</v>
      </c>
      <c r="S319" s="125">
        <f t="shared" si="80"/>
        <v>0</v>
      </c>
      <c r="T319" s="125">
        <f t="shared" si="80"/>
        <v>0</v>
      </c>
      <c r="U319" s="125">
        <f t="shared" si="80"/>
        <v>0</v>
      </c>
      <c r="V319" s="125">
        <f t="shared" si="80"/>
        <v>0</v>
      </c>
      <c r="W319" s="125">
        <f t="shared" si="80"/>
        <v>0</v>
      </c>
      <c r="X319" s="125">
        <f t="shared" si="80"/>
        <v>0</v>
      </c>
      <c r="Y319" s="125">
        <f t="shared" si="80"/>
        <v>0</v>
      </c>
      <c r="Z319" s="125">
        <f t="shared" si="80"/>
        <v>0</v>
      </c>
      <c r="AA319" s="125">
        <f t="shared" si="80"/>
        <v>0</v>
      </c>
      <c r="AB319" s="125">
        <f t="shared" si="80"/>
        <v>0</v>
      </c>
      <c r="AC319" s="161">
        <f t="shared" si="80"/>
        <v>1409.01825</v>
      </c>
      <c r="AD319" s="124">
        <f>AC319/G313*100</f>
        <v>10.917544165504417</v>
      </c>
    </row>
    <row r="320" spans="1:30" ht="33" customHeight="1" outlineLevel="6" thickBot="1">
      <c r="A320" s="70" t="s">
        <v>155</v>
      </c>
      <c r="B320" s="49">
        <v>951</v>
      </c>
      <c r="C320" s="50" t="s">
        <v>57</v>
      </c>
      <c r="D320" s="50" t="s">
        <v>448</v>
      </c>
      <c r="E320" s="50" t="s">
        <v>5</v>
      </c>
      <c r="F320" s="50"/>
      <c r="G320" s="93">
        <f t="shared" si="79"/>
        <v>31.5</v>
      </c>
      <c r="H320" s="93">
        <f t="shared" si="79"/>
        <v>74.495</v>
      </c>
      <c r="I320" s="93">
        <f t="shared" si="79"/>
        <v>74.495</v>
      </c>
      <c r="J320" s="194">
        <f t="shared" si="66"/>
        <v>236.4920634920635</v>
      </c>
      <c r="K320" s="110">
        <f t="shared" si="65"/>
        <v>100</v>
      </c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61"/>
      <c r="AD320" s="124"/>
    </row>
    <row r="321" spans="1:30" ht="19.5" customHeight="1" outlineLevel="6" thickBot="1">
      <c r="A321" s="5" t="s">
        <v>96</v>
      </c>
      <c r="B321" s="17">
        <v>951</v>
      </c>
      <c r="C321" s="6" t="s">
        <v>57</v>
      </c>
      <c r="D321" s="6" t="s">
        <v>448</v>
      </c>
      <c r="E321" s="6" t="s">
        <v>91</v>
      </c>
      <c r="F321" s="6"/>
      <c r="G321" s="96">
        <f t="shared" si="79"/>
        <v>31.5</v>
      </c>
      <c r="H321" s="96">
        <f t="shared" si="79"/>
        <v>74.495</v>
      </c>
      <c r="I321" s="96">
        <f t="shared" si="79"/>
        <v>74.495</v>
      </c>
      <c r="J321" s="194">
        <f t="shared" si="66"/>
        <v>236.4920634920635</v>
      </c>
      <c r="K321" s="110">
        <f t="shared" si="65"/>
        <v>100</v>
      </c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61"/>
      <c r="AD321" s="124"/>
    </row>
    <row r="322" spans="1:34" ht="32.25" outlineLevel="6" thickBot="1">
      <c r="A322" s="47" t="s">
        <v>97</v>
      </c>
      <c r="B322" s="51">
        <v>951</v>
      </c>
      <c r="C322" s="52" t="s">
        <v>57</v>
      </c>
      <c r="D322" s="52" t="s">
        <v>448</v>
      </c>
      <c r="E322" s="52" t="s">
        <v>92</v>
      </c>
      <c r="F322" s="52"/>
      <c r="G322" s="92">
        <v>31.5</v>
      </c>
      <c r="H322" s="92">
        <v>74.495</v>
      </c>
      <c r="I322" s="92">
        <v>74.495</v>
      </c>
      <c r="J322" s="194">
        <f t="shared" si="66"/>
        <v>236.4920634920635</v>
      </c>
      <c r="K322" s="110">
        <f t="shared" si="65"/>
        <v>100</v>
      </c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61"/>
      <c r="AD322" s="124"/>
      <c r="AH322" s="184"/>
    </row>
    <row r="323" spans="1:30" ht="19.5" outlineLevel="6" thickBot="1">
      <c r="A323" s="77" t="s">
        <v>34</v>
      </c>
      <c r="B323" s="14">
        <v>951</v>
      </c>
      <c r="C323" s="26" t="s">
        <v>13</v>
      </c>
      <c r="D323" s="26" t="s">
        <v>242</v>
      </c>
      <c r="E323" s="26" t="s">
        <v>5</v>
      </c>
      <c r="F323" s="26"/>
      <c r="G323" s="98">
        <f aca="true" t="shared" si="81" ref="G323:I325">G324</f>
        <v>1851.4</v>
      </c>
      <c r="H323" s="98">
        <f t="shared" si="81"/>
        <v>1790.1</v>
      </c>
      <c r="I323" s="98">
        <f t="shared" si="81"/>
        <v>1771.17</v>
      </c>
      <c r="J323" s="194">
        <f t="shared" si="66"/>
        <v>95.66652263152208</v>
      </c>
      <c r="K323" s="110">
        <f t="shared" si="65"/>
        <v>98.94251717781131</v>
      </c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61"/>
      <c r="AD323" s="124"/>
    </row>
    <row r="324" spans="1:30" ht="32.25" outlineLevel="6" thickBot="1">
      <c r="A324" s="68" t="s">
        <v>131</v>
      </c>
      <c r="B324" s="15">
        <v>951</v>
      </c>
      <c r="C324" s="9" t="s">
        <v>13</v>
      </c>
      <c r="D324" s="9" t="s">
        <v>243</v>
      </c>
      <c r="E324" s="9" t="s">
        <v>5</v>
      </c>
      <c r="F324" s="9"/>
      <c r="G324" s="91">
        <f t="shared" si="81"/>
        <v>1851.4</v>
      </c>
      <c r="H324" s="91">
        <f t="shared" si="81"/>
        <v>1790.1</v>
      </c>
      <c r="I324" s="91">
        <f t="shared" si="81"/>
        <v>1771.17</v>
      </c>
      <c r="J324" s="194">
        <f t="shared" si="66"/>
        <v>95.66652263152208</v>
      </c>
      <c r="K324" s="110">
        <f t="shared" si="65"/>
        <v>98.94251717781131</v>
      </c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61"/>
      <c r="AD324" s="124"/>
    </row>
    <row r="325" spans="1:30" ht="32.25" outlineLevel="6" thickBot="1">
      <c r="A325" s="68" t="s">
        <v>132</v>
      </c>
      <c r="B325" s="15">
        <v>951</v>
      </c>
      <c r="C325" s="9" t="s">
        <v>13</v>
      </c>
      <c r="D325" s="9" t="s">
        <v>244</v>
      </c>
      <c r="E325" s="9" t="s">
        <v>5</v>
      </c>
      <c r="F325" s="9"/>
      <c r="G325" s="91">
        <f t="shared" si="81"/>
        <v>1851.4</v>
      </c>
      <c r="H325" s="91">
        <f t="shared" si="81"/>
        <v>1790.1</v>
      </c>
      <c r="I325" s="91">
        <f t="shared" si="81"/>
        <v>1771.17</v>
      </c>
      <c r="J325" s="194">
        <f t="shared" si="66"/>
        <v>95.66652263152208</v>
      </c>
      <c r="K325" s="110">
        <f t="shared" si="65"/>
        <v>98.94251717781131</v>
      </c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61"/>
      <c r="AD325" s="124"/>
    </row>
    <row r="326" spans="1:30" ht="48" outlineLevel="6" thickBot="1">
      <c r="A326" s="69" t="s">
        <v>194</v>
      </c>
      <c r="B326" s="81">
        <v>951</v>
      </c>
      <c r="C326" s="50" t="s">
        <v>13</v>
      </c>
      <c r="D326" s="50" t="s">
        <v>246</v>
      </c>
      <c r="E326" s="50" t="s">
        <v>5</v>
      </c>
      <c r="F326" s="50"/>
      <c r="G326" s="93">
        <f>G327+G331</f>
        <v>1851.4</v>
      </c>
      <c r="H326" s="93">
        <f>H327+H331</f>
        <v>1790.1</v>
      </c>
      <c r="I326" s="93">
        <f>I327+I331</f>
        <v>1771.17</v>
      </c>
      <c r="J326" s="194">
        <f t="shared" si="66"/>
        <v>95.66652263152208</v>
      </c>
      <c r="K326" s="110">
        <f t="shared" si="65"/>
        <v>98.94251717781131</v>
      </c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61"/>
      <c r="AD326" s="124"/>
    </row>
    <row r="327" spans="1:30" ht="32.25" outlineLevel="6" thickBot="1">
      <c r="A327" s="5" t="s">
        <v>90</v>
      </c>
      <c r="B327" s="17">
        <v>951</v>
      </c>
      <c r="C327" s="6" t="s">
        <v>13</v>
      </c>
      <c r="D327" s="6" t="s">
        <v>246</v>
      </c>
      <c r="E327" s="6" t="s">
        <v>87</v>
      </c>
      <c r="F327" s="6"/>
      <c r="G327" s="96">
        <f>G328+G329+G330</f>
        <v>1851.4</v>
      </c>
      <c r="H327" s="96">
        <f>H328+H329+H330</f>
        <v>1790.1</v>
      </c>
      <c r="I327" s="96">
        <f>I328+I329+I330</f>
        <v>1771.17</v>
      </c>
      <c r="J327" s="194">
        <f t="shared" si="66"/>
        <v>95.66652263152208</v>
      </c>
      <c r="K327" s="110">
        <f t="shared" si="65"/>
        <v>98.94251717781131</v>
      </c>
      <c r="M327" s="91">
        <f aca="true" t="shared" si="82" ref="M327:AC328">M328</f>
        <v>0</v>
      </c>
      <c r="N327" s="91">
        <f t="shared" si="82"/>
        <v>0</v>
      </c>
      <c r="O327" s="91">
        <f t="shared" si="82"/>
        <v>0</v>
      </c>
      <c r="P327" s="91">
        <f t="shared" si="82"/>
        <v>0</v>
      </c>
      <c r="Q327" s="91">
        <f t="shared" si="82"/>
        <v>0</v>
      </c>
      <c r="R327" s="91">
        <f t="shared" si="82"/>
        <v>0</v>
      </c>
      <c r="S327" s="91">
        <f t="shared" si="82"/>
        <v>0</v>
      </c>
      <c r="T327" s="91">
        <f t="shared" si="82"/>
        <v>0</v>
      </c>
      <c r="U327" s="91">
        <f t="shared" si="82"/>
        <v>0</v>
      </c>
      <c r="V327" s="91">
        <f t="shared" si="82"/>
        <v>0</v>
      </c>
      <c r="W327" s="91">
        <f t="shared" si="82"/>
        <v>0</v>
      </c>
      <c r="X327" s="91">
        <f t="shared" si="82"/>
        <v>0</v>
      </c>
      <c r="Y327" s="91">
        <f t="shared" si="82"/>
        <v>0</v>
      </c>
      <c r="Z327" s="91">
        <f t="shared" si="82"/>
        <v>0</v>
      </c>
      <c r="AA327" s="91">
        <f t="shared" si="82"/>
        <v>0</v>
      </c>
      <c r="AB327" s="91">
        <f t="shared" si="82"/>
        <v>0</v>
      </c>
      <c r="AC327" s="139">
        <f t="shared" si="82"/>
        <v>0</v>
      </c>
      <c r="AD327" s="124">
        <f>AC327/G321*100</f>
        <v>0</v>
      </c>
    </row>
    <row r="328" spans="1:34" ht="15" customHeight="1" outlineLevel="6" thickBot="1">
      <c r="A328" s="47" t="s">
        <v>239</v>
      </c>
      <c r="B328" s="51">
        <v>951</v>
      </c>
      <c r="C328" s="52" t="s">
        <v>13</v>
      </c>
      <c r="D328" s="52" t="s">
        <v>246</v>
      </c>
      <c r="E328" s="52" t="s">
        <v>88</v>
      </c>
      <c r="F328" s="52"/>
      <c r="G328" s="92">
        <v>1417.4</v>
      </c>
      <c r="H328" s="92">
        <v>1373.05</v>
      </c>
      <c r="I328" s="92">
        <v>1358.476</v>
      </c>
      <c r="J328" s="194">
        <f t="shared" si="66"/>
        <v>95.84281078030197</v>
      </c>
      <c r="K328" s="110">
        <f t="shared" si="65"/>
        <v>98.93856742289066</v>
      </c>
      <c r="M328" s="94">
        <f t="shared" si="82"/>
        <v>0</v>
      </c>
      <c r="N328" s="94">
        <f t="shared" si="82"/>
        <v>0</v>
      </c>
      <c r="O328" s="94">
        <f t="shared" si="82"/>
        <v>0</v>
      </c>
      <c r="P328" s="94">
        <f t="shared" si="82"/>
        <v>0</v>
      </c>
      <c r="Q328" s="94">
        <f t="shared" si="82"/>
        <v>0</v>
      </c>
      <c r="R328" s="94">
        <f t="shared" si="82"/>
        <v>0</v>
      </c>
      <c r="S328" s="94">
        <f t="shared" si="82"/>
        <v>0</v>
      </c>
      <c r="T328" s="94">
        <f t="shared" si="82"/>
        <v>0</v>
      </c>
      <c r="U328" s="94">
        <f t="shared" si="82"/>
        <v>0</v>
      </c>
      <c r="V328" s="94">
        <f t="shared" si="82"/>
        <v>0</v>
      </c>
      <c r="W328" s="94">
        <f t="shared" si="82"/>
        <v>0</v>
      </c>
      <c r="X328" s="94">
        <f t="shared" si="82"/>
        <v>0</v>
      </c>
      <c r="Y328" s="94">
        <f t="shared" si="82"/>
        <v>0</v>
      </c>
      <c r="Z328" s="94">
        <f t="shared" si="82"/>
        <v>0</v>
      </c>
      <c r="AA328" s="94">
        <f t="shared" si="82"/>
        <v>0</v>
      </c>
      <c r="AB328" s="94">
        <f t="shared" si="82"/>
        <v>0</v>
      </c>
      <c r="AC328" s="141">
        <f t="shared" si="82"/>
        <v>0</v>
      </c>
      <c r="AD328" s="124">
        <f>AC328/G322*100</f>
        <v>0</v>
      </c>
      <c r="AH328" s="184"/>
    </row>
    <row r="329" spans="1:34" ht="36" customHeight="1" outlineLevel="6" thickBot="1">
      <c r="A329" s="47" t="s">
        <v>241</v>
      </c>
      <c r="B329" s="51">
        <v>951</v>
      </c>
      <c r="C329" s="52" t="s">
        <v>13</v>
      </c>
      <c r="D329" s="52" t="s">
        <v>246</v>
      </c>
      <c r="E329" s="52" t="s">
        <v>89</v>
      </c>
      <c r="F329" s="52"/>
      <c r="G329" s="92">
        <v>5</v>
      </c>
      <c r="H329" s="92">
        <v>4.85</v>
      </c>
      <c r="I329" s="92">
        <v>4.85</v>
      </c>
      <c r="J329" s="194">
        <f t="shared" si="66"/>
        <v>97</v>
      </c>
      <c r="K329" s="110">
        <f aca="true" t="shared" si="83" ref="K329:K392">I329/H329*100</f>
        <v>100</v>
      </c>
      <c r="M329" s="163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126"/>
      <c r="AC329" s="136">
        <v>0</v>
      </c>
      <c r="AD329" s="124">
        <f>AC329/G323*100</f>
        <v>0</v>
      </c>
      <c r="AH329" s="184"/>
    </row>
    <row r="330" spans="1:34" ht="48" outlineLevel="6" thickBot="1">
      <c r="A330" s="47" t="s">
        <v>234</v>
      </c>
      <c r="B330" s="51">
        <v>951</v>
      </c>
      <c r="C330" s="52" t="s">
        <v>13</v>
      </c>
      <c r="D330" s="52" t="s">
        <v>246</v>
      </c>
      <c r="E330" s="52" t="s">
        <v>235</v>
      </c>
      <c r="F330" s="52"/>
      <c r="G330" s="92">
        <v>429</v>
      </c>
      <c r="H330" s="92">
        <v>412.2</v>
      </c>
      <c r="I330" s="92">
        <v>407.844</v>
      </c>
      <c r="J330" s="194">
        <f aca="true" t="shared" si="84" ref="J330:J393">I330/G330*100</f>
        <v>95.06853146853148</v>
      </c>
      <c r="K330" s="110">
        <f t="shared" si="83"/>
        <v>98.94323144104804</v>
      </c>
      <c r="M330" s="164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37"/>
      <c r="AD330" s="124"/>
      <c r="AH330" s="184"/>
    </row>
    <row r="331" spans="1:30" ht="18.75" customHeight="1" outlineLevel="6" thickBot="1">
      <c r="A331" s="5" t="s">
        <v>96</v>
      </c>
      <c r="B331" s="17">
        <v>951</v>
      </c>
      <c r="C331" s="6" t="s">
        <v>13</v>
      </c>
      <c r="D331" s="6" t="s">
        <v>246</v>
      </c>
      <c r="E331" s="6" t="s">
        <v>91</v>
      </c>
      <c r="F331" s="6"/>
      <c r="G331" s="96">
        <f>G332</f>
        <v>0</v>
      </c>
      <c r="H331" s="96">
        <f>H332</f>
        <v>0</v>
      </c>
      <c r="I331" s="96">
        <f>I332</f>
        <v>0</v>
      </c>
      <c r="J331" s="194" t="e">
        <f t="shared" si="84"/>
        <v>#DIV/0!</v>
      </c>
      <c r="K331" s="110" t="e">
        <f t="shared" si="83"/>
        <v>#DIV/0!</v>
      </c>
      <c r="M331" s="164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37"/>
      <c r="AD331" s="124"/>
    </row>
    <row r="332" spans="1:30" ht="32.25" outlineLevel="6" thickBot="1">
      <c r="A332" s="47" t="s">
        <v>97</v>
      </c>
      <c r="B332" s="51">
        <v>951</v>
      </c>
      <c r="C332" s="52" t="s">
        <v>13</v>
      </c>
      <c r="D332" s="52" t="s">
        <v>246</v>
      </c>
      <c r="E332" s="52" t="s">
        <v>92</v>
      </c>
      <c r="F332" s="52"/>
      <c r="G332" s="92">
        <v>0</v>
      </c>
      <c r="H332" s="92">
        <v>0</v>
      </c>
      <c r="I332" s="92">
        <v>0</v>
      </c>
      <c r="J332" s="194" t="e">
        <f t="shared" si="84"/>
        <v>#DIV/0!</v>
      </c>
      <c r="K332" s="110" t="e">
        <f t="shared" si="83"/>
        <v>#DIV/0!</v>
      </c>
      <c r="M332" s="128">
        <f aca="true" t="shared" si="85" ref="M332:AC333">M333</f>
        <v>0</v>
      </c>
      <c r="N332" s="128">
        <f t="shared" si="85"/>
        <v>0</v>
      </c>
      <c r="O332" s="128">
        <f t="shared" si="85"/>
        <v>0</v>
      </c>
      <c r="P332" s="128">
        <f t="shared" si="85"/>
        <v>0</v>
      </c>
      <c r="Q332" s="128">
        <f t="shared" si="85"/>
        <v>0</v>
      </c>
      <c r="R332" s="128">
        <f t="shared" si="85"/>
        <v>0</v>
      </c>
      <c r="S332" s="128">
        <f t="shared" si="85"/>
        <v>0</v>
      </c>
      <c r="T332" s="128">
        <f t="shared" si="85"/>
        <v>0</v>
      </c>
      <c r="U332" s="128">
        <f t="shared" si="85"/>
        <v>0</v>
      </c>
      <c r="V332" s="128">
        <f t="shared" si="85"/>
        <v>0</v>
      </c>
      <c r="W332" s="128">
        <f t="shared" si="85"/>
        <v>0</v>
      </c>
      <c r="X332" s="128">
        <f t="shared" si="85"/>
        <v>0</v>
      </c>
      <c r="Y332" s="128">
        <f t="shared" si="85"/>
        <v>0</v>
      </c>
      <c r="Z332" s="128">
        <f t="shared" si="85"/>
        <v>0</v>
      </c>
      <c r="AA332" s="128">
        <f t="shared" si="85"/>
        <v>0</v>
      </c>
      <c r="AB332" s="128">
        <f t="shared" si="85"/>
        <v>0</v>
      </c>
      <c r="AC332" s="139">
        <f t="shared" si="85"/>
        <v>1409.01825</v>
      </c>
      <c r="AD332" s="124">
        <f>AC332/G326*100</f>
        <v>76.10555525548234</v>
      </c>
    </row>
    <row r="333" spans="1:30" ht="19.5" outlineLevel="6" thickBot="1">
      <c r="A333" s="65" t="s">
        <v>64</v>
      </c>
      <c r="B333" s="14">
        <v>951</v>
      </c>
      <c r="C333" s="12" t="s">
        <v>45</v>
      </c>
      <c r="D333" s="12" t="s">
        <v>242</v>
      </c>
      <c r="E333" s="12" t="s">
        <v>5</v>
      </c>
      <c r="F333" s="12"/>
      <c r="G333" s="90">
        <f>G334</f>
        <v>24987.296179999998</v>
      </c>
      <c r="H333" s="90">
        <f>H334</f>
        <v>81117.15225</v>
      </c>
      <c r="I333" s="90">
        <f>I334</f>
        <v>70244.696</v>
      </c>
      <c r="J333" s="194">
        <f t="shared" si="84"/>
        <v>281.1216367468535</v>
      </c>
      <c r="K333" s="110">
        <f t="shared" si="83"/>
        <v>86.59660016602714</v>
      </c>
      <c r="M333" s="130">
        <f t="shared" si="85"/>
        <v>0</v>
      </c>
      <c r="N333" s="130">
        <f t="shared" si="85"/>
        <v>0</v>
      </c>
      <c r="O333" s="130">
        <f t="shared" si="85"/>
        <v>0</v>
      </c>
      <c r="P333" s="130">
        <f t="shared" si="85"/>
        <v>0</v>
      </c>
      <c r="Q333" s="130">
        <f t="shared" si="85"/>
        <v>0</v>
      </c>
      <c r="R333" s="130">
        <f t="shared" si="85"/>
        <v>0</v>
      </c>
      <c r="S333" s="130">
        <f t="shared" si="85"/>
        <v>0</v>
      </c>
      <c r="T333" s="130">
        <f t="shared" si="85"/>
        <v>0</v>
      </c>
      <c r="U333" s="130">
        <f t="shared" si="85"/>
        <v>0</v>
      </c>
      <c r="V333" s="130">
        <f t="shared" si="85"/>
        <v>0</v>
      </c>
      <c r="W333" s="130">
        <f t="shared" si="85"/>
        <v>0</v>
      </c>
      <c r="X333" s="130">
        <f t="shared" si="85"/>
        <v>0</v>
      </c>
      <c r="Y333" s="130">
        <f t="shared" si="85"/>
        <v>0</v>
      </c>
      <c r="Z333" s="130">
        <f t="shared" si="85"/>
        <v>0</v>
      </c>
      <c r="AA333" s="130">
        <f t="shared" si="85"/>
        <v>0</v>
      </c>
      <c r="AB333" s="130">
        <f t="shared" si="85"/>
        <v>0</v>
      </c>
      <c r="AC333" s="141">
        <f t="shared" si="85"/>
        <v>1409.01825</v>
      </c>
      <c r="AD333" s="124">
        <f>AC333/G327*100</f>
        <v>76.10555525548234</v>
      </c>
    </row>
    <row r="334" spans="1:30" ht="16.5" outlineLevel="6" thickBot="1">
      <c r="A334" s="8" t="s">
        <v>35</v>
      </c>
      <c r="B334" s="15">
        <v>951</v>
      </c>
      <c r="C334" s="9" t="s">
        <v>14</v>
      </c>
      <c r="D334" s="9" t="s">
        <v>242</v>
      </c>
      <c r="E334" s="9" t="s">
        <v>5</v>
      </c>
      <c r="F334" s="9"/>
      <c r="G334" s="91">
        <f>G339+G371+G375+G335</f>
        <v>24987.296179999998</v>
      </c>
      <c r="H334" s="91">
        <f>H339+H371+H375+H335</f>
        <v>81117.15225</v>
      </c>
      <c r="I334" s="91">
        <f>I339+I371+I375+I335</f>
        <v>70244.696</v>
      </c>
      <c r="J334" s="194">
        <f t="shared" si="84"/>
        <v>281.1216367468535</v>
      </c>
      <c r="K334" s="110">
        <f t="shared" si="83"/>
        <v>86.59660016602714</v>
      </c>
      <c r="M334" s="106">
        <f aca="true" t="shared" si="86" ref="M334:AC334">M339</f>
        <v>0</v>
      </c>
      <c r="N334" s="106">
        <f t="shared" si="86"/>
        <v>0</v>
      </c>
      <c r="O334" s="106">
        <f t="shared" si="86"/>
        <v>0</v>
      </c>
      <c r="P334" s="106">
        <f t="shared" si="86"/>
        <v>0</v>
      </c>
      <c r="Q334" s="106">
        <f t="shared" si="86"/>
        <v>0</v>
      </c>
      <c r="R334" s="106">
        <f t="shared" si="86"/>
        <v>0</v>
      </c>
      <c r="S334" s="106">
        <f t="shared" si="86"/>
        <v>0</v>
      </c>
      <c r="T334" s="106">
        <f t="shared" si="86"/>
        <v>0</v>
      </c>
      <c r="U334" s="106">
        <f t="shared" si="86"/>
        <v>0</v>
      </c>
      <c r="V334" s="106">
        <f t="shared" si="86"/>
        <v>0</v>
      </c>
      <c r="W334" s="106">
        <f t="shared" si="86"/>
        <v>0</v>
      </c>
      <c r="X334" s="106">
        <f t="shared" si="86"/>
        <v>0</v>
      </c>
      <c r="Y334" s="106">
        <f t="shared" si="86"/>
        <v>0</v>
      </c>
      <c r="Z334" s="106">
        <f t="shared" si="86"/>
        <v>0</v>
      </c>
      <c r="AA334" s="106">
        <f t="shared" si="86"/>
        <v>0</v>
      </c>
      <c r="AB334" s="106">
        <f t="shared" si="86"/>
        <v>0</v>
      </c>
      <c r="AC334" s="143">
        <f t="shared" si="86"/>
        <v>1409.01825</v>
      </c>
      <c r="AD334" s="124">
        <f>AC334/G328*100</f>
        <v>99.40865316777197</v>
      </c>
    </row>
    <row r="335" spans="1:30" ht="32.25" outlineLevel="6" thickBot="1">
      <c r="A335" s="68" t="s">
        <v>131</v>
      </c>
      <c r="B335" s="9">
        <v>951</v>
      </c>
      <c r="C335" s="9" t="s">
        <v>14</v>
      </c>
      <c r="D335" s="9" t="s">
        <v>243</v>
      </c>
      <c r="E335" s="9" t="s">
        <v>5</v>
      </c>
      <c r="F335" s="9"/>
      <c r="G335" s="91">
        <f aca="true" t="shared" si="87" ref="G335:I337">G336</f>
        <v>0</v>
      </c>
      <c r="H335" s="91">
        <f t="shared" si="87"/>
        <v>27.55715</v>
      </c>
      <c r="I335" s="91">
        <f t="shared" si="87"/>
        <v>27.557</v>
      </c>
      <c r="J335" s="194" t="e">
        <f t="shared" si="84"/>
        <v>#DIV/0!</v>
      </c>
      <c r="K335" s="110">
        <f t="shared" si="83"/>
        <v>99.9994556766574</v>
      </c>
      <c r="M335" s="132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59"/>
      <c r="AD335" s="124"/>
    </row>
    <row r="336" spans="1:30" ht="32.25" outlineLevel="6" thickBot="1">
      <c r="A336" s="68" t="s">
        <v>132</v>
      </c>
      <c r="B336" s="9">
        <v>951</v>
      </c>
      <c r="C336" s="9" t="s">
        <v>14</v>
      </c>
      <c r="D336" s="9" t="s">
        <v>244</v>
      </c>
      <c r="E336" s="9" t="s">
        <v>5</v>
      </c>
      <c r="F336" s="9"/>
      <c r="G336" s="91">
        <f t="shared" si="87"/>
        <v>0</v>
      </c>
      <c r="H336" s="91">
        <f t="shared" si="87"/>
        <v>27.55715</v>
      </c>
      <c r="I336" s="91">
        <f t="shared" si="87"/>
        <v>27.557</v>
      </c>
      <c r="J336" s="194" t="e">
        <f t="shared" si="84"/>
        <v>#DIV/0!</v>
      </c>
      <c r="K336" s="110">
        <f t="shared" si="83"/>
        <v>99.9994556766574</v>
      </c>
      <c r="M336" s="132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59"/>
      <c r="AD336" s="124"/>
    </row>
    <row r="337" spans="1:30" ht="32.25" outlineLevel="6" thickBot="1">
      <c r="A337" s="53" t="s">
        <v>331</v>
      </c>
      <c r="B337" s="50">
        <v>951</v>
      </c>
      <c r="C337" s="50" t="s">
        <v>14</v>
      </c>
      <c r="D337" s="50" t="s">
        <v>332</v>
      </c>
      <c r="E337" s="50" t="s">
        <v>5</v>
      </c>
      <c r="F337" s="50"/>
      <c r="G337" s="93">
        <f t="shared" si="87"/>
        <v>0</v>
      </c>
      <c r="H337" s="93">
        <f t="shared" si="87"/>
        <v>27.55715</v>
      </c>
      <c r="I337" s="93">
        <f t="shared" si="87"/>
        <v>27.557</v>
      </c>
      <c r="J337" s="194" t="e">
        <f t="shared" si="84"/>
        <v>#DIV/0!</v>
      </c>
      <c r="K337" s="110">
        <f t="shared" si="83"/>
        <v>99.9994556766574</v>
      </c>
      <c r="M337" s="132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59"/>
      <c r="AD337" s="124"/>
    </row>
    <row r="338" spans="1:34" ht="16.5" outlineLevel="6" thickBot="1">
      <c r="A338" s="99" t="s">
        <v>83</v>
      </c>
      <c r="B338" s="100">
        <v>951</v>
      </c>
      <c r="C338" s="100" t="s">
        <v>14</v>
      </c>
      <c r="D338" s="100" t="s">
        <v>332</v>
      </c>
      <c r="E338" s="100" t="s">
        <v>84</v>
      </c>
      <c r="F338" s="100"/>
      <c r="G338" s="101">
        <v>0</v>
      </c>
      <c r="H338" s="101">
        <v>27.55715</v>
      </c>
      <c r="I338" s="101">
        <v>27.557</v>
      </c>
      <c r="J338" s="194" t="e">
        <f t="shared" si="84"/>
        <v>#DIV/0!</v>
      </c>
      <c r="K338" s="110">
        <f t="shared" si="83"/>
        <v>99.9994556766574</v>
      </c>
      <c r="M338" s="145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60"/>
      <c r="AD338" s="144"/>
      <c r="AH338" s="184"/>
    </row>
    <row r="339" spans="1:30" ht="19.5" outlineLevel="6" thickBot="1">
      <c r="A339" s="11" t="s">
        <v>156</v>
      </c>
      <c r="B339" s="15">
        <v>951</v>
      </c>
      <c r="C339" s="9" t="s">
        <v>14</v>
      </c>
      <c r="D339" s="9" t="s">
        <v>270</v>
      </c>
      <c r="E339" s="9" t="s">
        <v>5</v>
      </c>
      <c r="F339" s="9"/>
      <c r="G339" s="91">
        <f>G340+G349+G367</f>
        <v>24857.296179999998</v>
      </c>
      <c r="H339" s="91">
        <f>H340+H349+H367</f>
        <v>80729.99661</v>
      </c>
      <c r="I339" s="91">
        <f>I340+I349+I367</f>
        <v>69857.541</v>
      </c>
      <c r="J339" s="194">
        <f t="shared" si="84"/>
        <v>281.0343510176577</v>
      </c>
      <c r="K339" s="110">
        <f t="shared" si="83"/>
        <v>86.53232247422982</v>
      </c>
      <c r="M339" s="163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126"/>
      <c r="AC339" s="136">
        <v>1409.01825</v>
      </c>
      <c r="AD339" s="124">
        <f>AC339/G329*100</f>
        <v>28180.365</v>
      </c>
    </row>
    <row r="340" spans="1:30" ht="19.5" outlineLevel="6" thickBot="1">
      <c r="A340" s="53" t="s">
        <v>117</v>
      </c>
      <c r="B340" s="49">
        <v>951</v>
      </c>
      <c r="C340" s="50" t="s">
        <v>14</v>
      </c>
      <c r="D340" s="50" t="s">
        <v>271</v>
      </c>
      <c r="E340" s="50" t="s">
        <v>5</v>
      </c>
      <c r="F340" s="50"/>
      <c r="G340" s="93">
        <f>G341+G346</f>
        <v>200</v>
      </c>
      <c r="H340" s="93">
        <f>H341+H346</f>
        <v>34480.85</v>
      </c>
      <c r="I340" s="93">
        <f>I341+I346</f>
        <v>23692.461000000003</v>
      </c>
      <c r="J340" s="194">
        <f t="shared" si="84"/>
        <v>11846.230500000001</v>
      </c>
      <c r="K340" s="110">
        <f t="shared" si="83"/>
        <v>68.71194010588488</v>
      </c>
      <c r="M340" s="164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37"/>
      <c r="AD340" s="124"/>
    </row>
    <row r="341" spans="1:30" ht="32.25" outlineLevel="6" thickBot="1">
      <c r="A341" s="45" t="s">
        <v>157</v>
      </c>
      <c r="B341" s="17">
        <v>951</v>
      </c>
      <c r="C341" s="6" t="s">
        <v>14</v>
      </c>
      <c r="D341" s="6" t="s">
        <v>451</v>
      </c>
      <c r="E341" s="6" t="s">
        <v>5</v>
      </c>
      <c r="F341" s="6"/>
      <c r="G341" s="96">
        <f>G342+G344</f>
        <v>200</v>
      </c>
      <c r="H341" s="96">
        <f>H342+H344</f>
        <v>394.15000000000003</v>
      </c>
      <c r="I341" s="96">
        <f>I342+I344</f>
        <v>394.15000000000003</v>
      </c>
      <c r="J341" s="194">
        <f t="shared" si="84"/>
        <v>197.07500000000002</v>
      </c>
      <c r="K341" s="110">
        <f t="shared" si="83"/>
        <v>100</v>
      </c>
      <c r="M341" s="164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37"/>
      <c r="AD341" s="124"/>
    </row>
    <row r="342" spans="1:30" ht="21.75" customHeight="1" outlineLevel="6" thickBot="1">
      <c r="A342" s="112" t="s">
        <v>96</v>
      </c>
      <c r="B342" s="113">
        <v>951</v>
      </c>
      <c r="C342" s="114" t="s">
        <v>14</v>
      </c>
      <c r="D342" s="114" t="s">
        <v>451</v>
      </c>
      <c r="E342" s="114" t="s">
        <v>91</v>
      </c>
      <c r="F342" s="114"/>
      <c r="G342" s="120">
        <f>G343</f>
        <v>50</v>
      </c>
      <c r="H342" s="120">
        <f>H343</f>
        <v>35.24</v>
      </c>
      <c r="I342" s="120">
        <f>I343</f>
        <v>35.24</v>
      </c>
      <c r="J342" s="194">
        <f t="shared" si="84"/>
        <v>70.48</v>
      </c>
      <c r="K342" s="110">
        <f t="shared" si="83"/>
        <v>100</v>
      </c>
      <c r="M342" s="165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58"/>
      <c r="AD342" s="156"/>
    </row>
    <row r="343" spans="1:34" ht="32.25" outlineLevel="6" thickBot="1">
      <c r="A343" s="47" t="s">
        <v>97</v>
      </c>
      <c r="B343" s="51">
        <v>951</v>
      </c>
      <c r="C343" s="52" t="s">
        <v>14</v>
      </c>
      <c r="D343" s="52" t="s">
        <v>451</v>
      </c>
      <c r="E343" s="52" t="s">
        <v>92</v>
      </c>
      <c r="F343" s="52"/>
      <c r="G343" s="142">
        <v>50</v>
      </c>
      <c r="H343" s="92">
        <v>35.24</v>
      </c>
      <c r="I343" s="92">
        <v>35.24</v>
      </c>
      <c r="J343" s="194">
        <f t="shared" si="84"/>
        <v>70.48</v>
      </c>
      <c r="K343" s="110">
        <f t="shared" si="83"/>
        <v>100</v>
      </c>
      <c r="M343" s="164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37"/>
      <c r="AD343" s="124"/>
      <c r="AH343" s="184"/>
    </row>
    <row r="344" spans="1:30" ht="19.5" outlineLevel="6" thickBot="1">
      <c r="A344" s="112" t="s">
        <v>324</v>
      </c>
      <c r="B344" s="113">
        <v>951</v>
      </c>
      <c r="C344" s="114" t="s">
        <v>14</v>
      </c>
      <c r="D344" s="114" t="s">
        <v>451</v>
      </c>
      <c r="E344" s="114" t="s">
        <v>326</v>
      </c>
      <c r="F344" s="114"/>
      <c r="G344" s="167">
        <f>G345</f>
        <v>150</v>
      </c>
      <c r="H344" s="167">
        <f>H345</f>
        <v>358.91</v>
      </c>
      <c r="I344" s="167">
        <f>I345</f>
        <v>358.91</v>
      </c>
      <c r="J344" s="194">
        <f t="shared" si="84"/>
        <v>239.27333333333337</v>
      </c>
      <c r="K344" s="110">
        <f t="shared" si="83"/>
        <v>100</v>
      </c>
      <c r="M344" s="165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58"/>
      <c r="AD344" s="156"/>
    </row>
    <row r="345" spans="1:34" ht="48" outlineLevel="6" thickBot="1">
      <c r="A345" s="47" t="s">
        <v>325</v>
      </c>
      <c r="B345" s="51">
        <v>951</v>
      </c>
      <c r="C345" s="52" t="s">
        <v>14</v>
      </c>
      <c r="D345" s="52" t="s">
        <v>451</v>
      </c>
      <c r="E345" s="52" t="s">
        <v>327</v>
      </c>
      <c r="F345" s="52"/>
      <c r="G345" s="142">
        <v>150</v>
      </c>
      <c r="H345" s="142">
        <f>355.46663+3.44337</f>
        <v>358.91</v>
      </c>
      <c r="I345" s="142">
        <v>358.91</v>
      </c>
      <c r="J345" s="194">
        <f t="shared" si="84"/>
        <v>239.27333333333337</v>
      </c>
      <c r="K345" s="110">
        <f t="shared" si="83"/>
        <v>100</v>
      </c>
      <c r="M345" s="164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37"/>
      <c r="AD345" s="124"/>
      <c r="AH345" s="184"/>
    </row>
    <row r="346" spans="1:30" ht="19.5" outlineLevel="6" thickBot="1">
      <c r="A346" s="45" t="s">
        <v>388</v>
      </c>
      <c r="B346" s="17">
        <v>951</v>
      </c>
      <c r="C346" s="6" t="s">
        <v>14</v>
      </c>
      <c r="D346" s="6" t="s">
        <v>389</v>
      </c>
      <c r="E346" s="6" t="s">
        <v>5</v>
      </c>
      <c r="F346" s="6"/>
      <c r="G346" s="96">
        <f aca="true" t="shared" si="88" ref="G346:I347">G347</f>
        <v>0</v>
      </c>
      <c r="H346" s="96">
        <f t="shared" si="88"/>
        <v>34086.7</v>
      </c>
      <c r="I346" s="96">
        <f t="shared" si="88"/>
        <v>23298.311</v>
      </c>
      <c r="J346" s="194" t="e">
        <f t="shared" si="84"/>
        <v>#DIV/0!</v>
      </c>
      <c r="K346" s="110">
        <f t="shared" si="83"/>
        <v>68.35015123200546</v>
      </c>
      <c r="M346" s="164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37"/>
      <c r="AD346" s="124"/>
    </row>
    <row r="347" spans="1:30" ht="19.5" outlineLevel="6" thickBot="1">
      <c r="A347" s="112" t="s">
        <v>324</v>
      </c>
      <c r="B347" s="113">
        <v>951</v>
      </c>
      <c r="C347" s="114" t="s">
        <v>14</v>
      </c>
      <c r="D347" s="114" t="s">
        <v>389</v>
      </c>
      <c r="E347" s="114" t="s">
        <v>326</v>
      </c>
      <c r="F347" s="114"/>
      <c r="G347" s="167">
        <f t="shared" si="88"/>
        <v>0</v>
      </c>
      <c r="H347" s="167">
        <f t="shared" si="88"/>
        <v>34086.7</v>
      </c>
      <c r="I347" s="167">
        <f t="shared" si="88"/>
        <v>23298.311</v>
      </c>
      <c r="J347" s="194" t="e">
        <f t="shared" si="84"/>
        <v>#DIV/0!</v>
      </c>
      <c r="K347" s="110">
        <f t="shared" si="83"/>
        <v>68.35015123200546</v>
      </c>
      <c r="M347" s="165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58"/>
      <c r="AD347" s="156"/>
    </row>
    <row r="348" spans="1:34" ht="48" outlineLevel="6" thickBot="1">
      <c r="A348" s="47" t="s">
        <v>325</v>
      </c>
      <c r="B348" s="51">
        <v>951</v>
      </c>
      <c r="C348" s="52" t="s">
        <v>14</v>
      </c>
      <c r="D348" s="52" t="s">
        <v>389</v>
      </c>
      <c r="E348" s="52" t="s">
        <v>327</v>
      </c>
      <c r="F348" s="52"/>
      <c r="G348" s="142">
        <v>0</v>
      </c>
      <c r="H348" s="142">
        <v>34086.7</v>
      </c>
      <c r="I348" s="142">
        <v>23298.311</v>
      </c>
      <c r="J348" s="194" t="e">
        <f t="shared" si="84"/>
        <v>#DIV/0!</v>
      </c>
      <c r="K348" s="110">
        <f t="shared" si="83"/>
        <v>68.35015123200546</v>
      </c>
      <c r="M348" s="164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37"/>
      <c r="AD348" s="124"/>
      <c r="AH348" s="184"/>
    </row>
    <row r="349" spans="1:30" ht="32.25" outlineLevel="6" thickBot="1">
      <c r="A349" s="70" t="s">
        <v>158</v>
      </c>
      <c r="B349" s="49">
        <v>951</v>
      </c>
      <c r="C349" s="50" t="s">
        <v>14</v>
      </c>
      <c r="D349" s="50" t="s">
        <v>272</v>
      </c>
      <c r="E349" s="50" t="s">
        <v>5</v>
      </c>
      <c r="F349" s="50"/>
      <c r="G349" s="93">
        <f>G350+G354+G361+G357+G364</f>
        <v>24657.296179999998</v>
      </c>
      <c r="H349" s="93">
        <f>H350+H354+H361+H357+H364</f>
        <v>46239.14661</v>
      </c>
      <c r="I349" s="93">
        <f>I350+I354+I361+I357+I364</f>
        <v>46155.079999999994</v>
      </c>
      <c r="J349" s="194">
        <f t="shared" si="84"/>
        <v>187.18629838026303</v>
      </c>
      <c r="K349" s="110">
        <f t="shared" si="83"/>
        <v>99.81819169218441</v>
      </c>
      <c r="M349" s="164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37"/>
      <c r="AD349" s="124"/>
    </row>
    <row r="350" spans="1:30" ht="32.25" outlineLevel="6" thickBot="1">
      <c r="A350" s="5" t="s">
        <v>159</v>
      </c>
      <c r="B350" s="17">
        <v>951</v>
      </c>
      <c r="C350" s="6" t="s">
        <v>14</v>
      </c>
      <c r="D350" s="6" t="s">
        <v>273</v>
      </c>
      <c r="E350" s="6" t="s">
        <v>5</v>
      </c>
      <c r="F350" s="6"/>
      <c r="G350" s="96">
        <f>G351</f>
        <v>12928.3</v>
      </c>
      <c r="H350" s="96">
        <f>H351</f>
        <v>33724.91356</v>
      </c>
      <c r="I350" s="96">
        <f>I351</f>
        <v>33640.848</v>
      </c>
      <c r="J350" s="194">
        <f t="shared" si="84"/>
        <v>260.2109171352769</v>
      </c>
      <c r="K350" s="110">
        <f t="shared" si="83"/>
        <v>99.75073157756079</v>
      </c>
      <c r="M350" s="125">
        <f aca="true" t="shared" si="89" ref="M350:AC350">M351</f>
        <v>0</v>
      </c>
      <c r="N350" s="125">
        <f t="shared" si="89"/>
        <v>0</v>
      </c>
      <c r="O350" s="125">
        <f t="shared" si="89"/>
        <v>0</v>
      </c>
      <c r="P350" s="125">
        <f t="shared" si="89"/>
        <v>0</v>
      </c>
      <c r="Q350" s="125">
        <f t="shared" si="89"/>
        <v>0</v>
      </c>
      <c r="R350" s="125">
        <f t="shared" si="89"/>
        <v>0</v>
      </c>
      <c r="S350" s="125">
        <f t="shared" si="89"/>
        <v>0</v>
      </c>
      <c r="T350" s="125">
        <f t="shared" si="89"/>
        <v>0</v>
      </c>
      <c r="U350" s="125">
        <f t="shared" si="89"/>
        <v>0</v>
      </c>
      <c r="V350" s="125">
        <f t="shared" si="89"/>
        <v>0</v>
      </c>
      <c r="W350" s="125">
        <f t="shared" si="89"/>
        <v>0</v>
      </c>
      <c r="X350" s="125">
        <f t="shared" si="89"/>
        <v>0</v>
      </c>
      <c r="Y350" s="125">
        <f t="shared" si="89"/>
        <v>0</v>
      </c>
      <c r="Z350" s="125">
        <f t="shared" si="89"/>
        <v>0</v>
      </c>
      <c r="AA350" s="125">
        <f t="shared" si="89"/>
        <v>0</v>
      </c>
      <c r="AB350" s="125">
        <f t="shared" si="89"/>
        <v>0</v>
      </c>
      <c r="AC350" s="161">
        <f t="shared" si="89"/>
        <v>669.14176</v>
      </c>
      <c r="AD350" s="124">
        <f>AC350/G339*100</f>
        <v>2.6919330049194437</v>
      </c>
    </row>
    <row r="351" spans="1:30" ht="16.5" outlineLevel="6" thickBot="1">
      <c r="A351" s="112" t="s">
        <v>116</v>
      </c>
      <c r="B351" s="113">
        <v>951</v>
      </c>
      <c r="C351" s="114" t="s">
        <v>14</v>
      </c>
      <c r="D351" s="114" t="s">
        <v>273</v>
      </c>
      <c r="E351" s="114" t="s">
        <v>115</v>
      </c>
      <c r="F351" s="114"/>
      <c r="G351" s="120">
        <f>G352+G353</f>
        <v>12928.3</v>
      </c>
      <c r="H351" s="120">
        <f>H352+H353</f>
        <v>33724.91356</v>
      </c>
      <c r="I351" s="120">
        <f>I352+I353</f>
        <v>33640.848</v>
      </c>
      <c r="J351" s="194">
        <f t="shared" si="84"/>
        <v>260.2109171352769</v>
      </c>
      <c r="K351" s="110">
        <f t="shared" si="83"/>
        <v>99.75073157756079</v>
      </c>
      <c r="M351" s="120">
        <f aca="true" t="shared" si="90" ref="M351:AC351">M377</f>
        <v>0</v>
      </c>
      <c r="N351" s="120">
        <f t="shared" si="90"/>
        <v>0</v>
      </c>
      <c r="O351" s="120">
        <f t="shared" si="90"/>
        <v>0</v>
      </c>
      <c r="P351" s="120">
        <f t="shared" si="90"/>
        <v>0</v>
      </c>
      <c r="Q351" s="120">
        <f t="shared" si="90"/>
        <v>0</v>
      </c>
      <c r="R351" s="120">
        <f t="shared" si="90"/>
        <v>0</v>
      </c>
      <c r="S351" s="120">
        <f t="shared" si="90"/>
        <v>0</v>
      </c>
      <c r="T351" s="120">
        <f t="shared" si="90"/>
        <v>0</v>
      </c>
      <c r="U351" s="120">
        <f t="shared" si="90"/>
        <v>0</v>
      </c>
      <c r="V351" s="120">
        <f t="shared" si="90"/>
        <v>0</v>
      </c>
      <c r="W351" s="120">
        <f t="shared" si="90"/>
        <v>0</v>
      </c>
      <c r="X351" s="120">
        <f t="shared" si="90"/>
        <v>0</v>
      </c>
      <c r="Y351" s="120">
        <f t="shared" si="90"/>
        <v>0</v>
      </c>
      <c r="Z351" s="120">
        <f t="shared" si="90"/>
        <v>0</v>
      </c>
      <c r="AA351" s="120">
        <f t="shared" si="90"/>
        <v>0</v>
      </c>
      <c r="AB351" s="120">
        <f t="shared" si="90"/>
        <v>0</v>
      </c>
      <c r="AC351" s="168">
        <f t="shared" si="90"/>
        <v>669.14176</v>
      </c>
      <c r="AD351" s="156">
        <f>AC351/G340*100</f>
        <v>334.57088</v>
      </c>
    </row>
    <row r="352" spans="1:34" ht="48" outlineLevel="6" thickBot="1">
      <c r="A352" s="57" t="s">
        <v>196</v>
      </c>
      <c r="B352" s="51">
        <v>951</v>
      </c>
      <c r="C352" s="52" t="s">
        <v>14</v>
      </c>
      <c r="D352" s="52" t="s">
        <v>273</v>
      </c>
      <c r="E352" s="52" t="s">
        <v>85</v>
      </c>
      <c r="F352" s="52"/>
      <c r="G352" s="92">
        <v>12928.3</v>
      </c>
      <c r="H352" s="92">
        <v>13266.3</v>
      </c>
      <c r="I352" s="92">
        <v>13266.3</v>
      </c>
      <c r="J352" s="194">
        <f t="shared" si="84"/>
        <v>102.61441952924979</v>
      </c>
      <c r="K352" s="110">
        <f t="shared" si="83"/>
        <v>100</v>
      </c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139"/>
      <c r="AD352" s="124"/>
      <c r="AH352" s="184"/>
    </row>
    <row r="353" spans="1:34" ht="16.5" outlineLevel="6" thickBot="1">
      <c r="A353" s="55" t="s">
        <v>83</v>
      </c>
      <c r="B353" s="51">
        <v>951</v>
      </c>
      <c r="C353" s="52" t="s">
        <v>14</v>
      </c>
      <c r="D353" s="52" t="s">
        <v>277</v>
      </c>
      <c r="E353" s="52" t="s">
        <v>84</v>
      </c>
      <c r="F353" s="52"/>
      <c r="G353" s="92">
        <v>0</v>
      </c>
      <c r="H353" s="92">
        <v>20458.61356</v>
      </c>
      <c r="I353" s="92">
        <v>20374.548</v>
      </c>
      <c r="J353" s="194" t="e">
        <f t="shared" si="84"/>
        <v>#DIV/0!</v>
      </c>
      <c r="K353" s="110">
        <f t="shared" si="83"/>
        <v>99.58909454077394</v>
      </c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139"/>
      <c r="AD353" s="124"/>
      <c r="AH353" s="184"/>
    </row>
    <row r="354" spans="1:30" ht="32.25" outlineLevel="6" thickBot="1">
      <c r="A354" s="5" t="s">
        <v>160</v>
      </c>
      <c r="B354" s="17">
        <v>951</v>
      </c>
      <c r="C354" s="6" t="s">
        <v>14</v>
      </c>
      <c r="D354" s="6" t="s">
        <v>274</v>
      </c>
      <c r="E354" s="6" t="s">
        <v>5</v>
      </c>
      <c r="F354" s="6"/>
      <c r="G354" s="96">
        <f aca="true" t="shared" si="91" ref="G354:I355">G355</f>
        <v>10582.9</v>
      </c>
      <c r="H354" s="96">
        <f t="shared" si="91"/>
        <v>10708.9</v>
      </c>
      <c r="I354" s="96">
        <f t="shared" si="91"/>
        <v>10708.9</v>
      </c>
      <c r="J354" s="194">
        <f t="shared" si="84"/>
        <v>101.19059993007589</v>
      </c>
      <c r="K354" s="110">
        <f t="shared" si="83"/>
        <v>100</v>
      </c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139"/>
      <c r="AD354" s="124"/>
    </row>
    <row r="355" spans="1:30" ht="19.5" customHeight="1" outlineLevel="6" thickBot="1">
      <c r="A355" s="112" t="s">
        <v>116</v>
      </c>
      <c r="B355" s="113">
        <v>951</v>
      </c>
      <c r="C355" s="114" t="s">
        <v>14</v>
      </c>
      <c r="D355" s="114" t="s">
        <v>274</v>
      </c>
      <c r="E355" s="114" t="s">
        <v>115</v>
      </c>
      <c r="F355" s="114"/>
      <c r="G355" s="120">
        <f t="shared" si="91"/>
        <v>10582.9</v>
      </c>
      <c r="H355" s="120">
        <f t="shared" si="91"/>
        <v>10708.9</v>
      </c>
      <c r="I355" s="120">
        <f t="shared" si="91"/>
        <v>10708.9</v>
      </c>
      <c r="J355" s="194">
        <f t="shared" si="84"/>
        <v>101.19059993007589</v>
      </c>
      <c r="K355" s="110">
        <f t="shared" si="83"/>
        <v>100</v>
      </c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68"/>
      <c r="AD355" s="156"/>
    </row>
    <row r="356" spans="1:34" ht="48" outlineLevel="6" thickBot="1">
      <c r="A356" s="57" t="s">
        <v>196</v>
      </c>
      <c r="B356" s="51">
        <v>951</v>
      </c>
      <c r="C356" s="52" t="s">
        <v>14</v>
      </c>
      <c r="D356" s="52" t="s">
        <v>274</v>
      </c>
      <c r="E356" s="52" t="s">
        <v>85</v>
      </c>
      <c r="F356" s="52"/>
      <c r="G356" s="92">
        <v>10582.9</v>
      </c>
      <c r="H356" s="92">
        <v>10708.9</v>
      </c>
      <c r="I356" s="92">
        <v>10708.9</v>
      </c>
      <c r="J356" s="194">
        <f t="shared" si="84"/>
        <v>101.19059993007589</v>
      </c>
      <c r="K356" s="110">
        <f t="shared" si="83"/>
        <v>100</v>
      </c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139"/>
      <c r="AD356" s="124"/>
      <c r="AH356" s="184"/>
    </row>
    <row r="357" spans="1:30" ht="32.25" outlineLevel="6" thickBot="1">
      <c r="A357" s="5" t="s">
        <v>386</v>
      </c>
      <c r="B357" s="17">
        <v>951</v>
      </c>
      <c r="C357" s="6" t="s">
        <v>14</v>
      </c>
      <c r="D357" s="6" t="s">
        <v>387</v>
      </c>
      <c r="E357" s="6" t="s">
        <v>5</v>
      </c>
      <c r="F357" s="6"/>
      <c r="G357" s="96">
        <f>G358+G360</f>
        <v>1000</v>
      </c>
      <c r="H357" s="96">
        <f>H358+H360</f>
        <v>1654.71843</v>
      </c>
      <c r="I357" s="96">
        <f>I358+I360</f>
        <v>1654.7179999999998</v>
      </c>
      <c r="J357" s="194">
        <f t="shared" si="84"/>
        <v>165.4718</v>
      </c>
      <c r="K357" s="110">
        <f t="shared" si="83"/>
        <v>99.99997401370577</v>
      </c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139"/>
      <c r="AD357" s="124"/>
    </row>
    <row r="358" spans="1:30" ht="16.5" outlineLevel="6" thickBot="1">
      <c r="A358" s="112" t="s">
        <v>116</v>
      </c>
      <c r="B358" s="113">
        <v>951</v>
      </c>
      <c r="C358" s="114" t="s">
        <v>14</v>
      </c>
      <c r="D358" s="114" t="s">
        <v>387</v>
      </c>
      <c r="E358" s="114" t="s">
        <v>115</v>
      </c>
      <c r="F358" s="114"/>
      <c r="G358" s="120">
        <f>G359</f>
        <v>1000</v>
      </c>
      <c r="H358" s="120">
        <f>H359</f>
        <v>1654.71843</v>
      </c>
      <c r="I358" s="120">
        <f>I359</f>
        <v>1193.6</v>
      </c>
      <c r="J358" s="194">
        <f t="shared" si="84"/>
        <v>119.36</v>
      </c>
      <c r="K358" s="110">
        <f t="shared" si="83"/>
        <v>72.13311814022643</v>
      </c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68"/>
      <c r="AD358" s="156"/>
    </row>
    <row r="359" spans="1:34" ht="48" outlineLevel="6" thickBot="1">
      <c r="A359" s="57" t="s">
        <v>196</v>
      </c>
      <c r="B359" s="51">
        <v>951</v>
      </c>
      <c r="C359" s="52" t="s">
        <v>14</v>
      </c>
      <c r="D359" s="52" t="s">
        <v>387</v>
      </c>
      <c r="E359" s="52" t="s">
        <v>85</v>
      </c>
      <c r="F359" s="52"/>
      <c r="G359" s="92">
        <v>1000</v>
      </c>
      <c r="H359" s="92">
        <v>1654.71843</v>
      </c>
      <c r="I359" s="92">
        <v>1193.6</v>
      </c>
      <c r="J359" s="194">
        <f t="shared" si="84"/>
        <v>119.36</v>
      </c>
      <c r="K359" s="110">
        <f t="shared" si="83"/>
        <v>72.13311814022643</v>
      </c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139"/>
      <c r="AD359" s="124"/>
      <c r="AH359" s="184"/>
    </row>
    <row r="360" spans="1:34" ht="16.5" outlineLevel="6" thickBot="1">
      <c r="A360" s="57" t="s">
        <v>477</v>
      </c>
      <c r="B360" s="51">
        <v>951</v>
      </c>
      <c r="C360" s="52" t="s">
        <v>14</v>
      </c>
      <c r="D360" s="52" t="s">
        <v>387</v>
      </c>
      <c r="E360" s="52" t="s">
        <v>478</v>
      </c>
      <c r="F360" s="52"/>
      <c r="G360" s="92">
        <v>0</v>
      </c>
      <c r="H360" s="92">
        <v>0</v>
      </c>
      <c r="I360" s="92">
        <v>461.118</v>
      </c>
      <c r="J360" s="194" t="e">
        <f t="shared" si="84"/>
        <v>#DIV/0!</v>
      </c>
      <c r="K360" s="110" t="e">
        <f t="shared" si="83"/>
        <v>#DIV/0!</v>
      </c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139"/>
      <c r="AD360" s="124"/>
      <c r="AH360" s="184"/>
    </row>
    <row r="361" spans="1:30" ht="32.25" outlineLevel="6" thickBot="1">
      <c r="A361" s="5" t="s">
        <v>372</v>
      </c>
      <c r="B361" s="17">
        <v>951</v>
      </c>
      <c r="C361" s="6" t="s">
        <v>14</v>
      </c>
      <c r="D361" s="6" t="s">
        <v>373</v>
      </c>
      <c r="E361" s="6" t="s">
        <v>5</v>
      </c>
      <c r="F361" s="6"/>
      <c r="G361" s="96">
        <f aca="true" t="shared" si="92" ref="G361:I362">G362</f>
        <v>146.09618</v>
      </c>
      <c r="H361" s="96">
        <f t="shared" si="92"/>
        <v>146.09618</v>
      </c>
      <c r="I361" s="96">
        <f t="shared" si="92"/>
        <v>146.096</v>
      </c>
      <c r="J361" s="194">
        <f t="shared" si="84"/>
        <v>99.99987679349316</v>
      </c>
      <c r="K361" s="110">
        <f t="shared" si="83"/>
        <v>99.99987679349316</v>
      </c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139"/>
      <c r="AD361" s="124"/>
    </row>
    <row r="362" spans="1:30" ht="16.5" outlineLevel="6" thickBot="1">
      <c r="A362" s="112" t="s">
        <v>116</v>
      </c>
      <c r="B362" s="113">
        <v>951</v>
      </c>
      <c r="C362" s="114" t="s">
        <v>14</v>
      </c>
      <c r="D362" s="114" t="s">
        <v>373</v>
      </c>
      <c r="E362" s="114" t="s">
        <v>115</v>
      </c>
      <c r="F362" s="114"/>
      <c r="G362" s="120">
        <f t="shared" si="92"/>
        <v>146.09618</v>
      </c>
      <c r="H362" s="120">
        <f t="shared" si="92"/>
        <v>146.09618</v>
      </c>
      <c r="I362" s="120">
        <f t="shared" si="92"/>
        <v>146.096</v>
      </c>
      <c r="J362" s="194">
        <f t="shared" si="84"/>
        <v>99.99987679349316</v>
      </c>
      <c r="K362" s="110">
        <f t="shared" si="83"/>
        <v>99.99987679349316</v>
      </c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68"/>
      <c r="AD362" s="156"/>
    </row>
    <row r="363" spans="1:34" ht="16.5" outlineLevel="6" thickBot="1">
      <c r="A363" s="57" t="s">
        <v>83</v>
      </c>
      <c r="B363" s="51">
        <v>951</v>
      </c>
      <c r="C363" s="52" t="s">
        <v>14</v>
      </c>
      <c r="D363" s="52" t="s">
        <v>373</v>
      </c>
      <c r="E363" s="52" t="s">
        <v>84</v>
      </c>
      <c r="F363" s="52"/>
      <c r="G363" s="92">
        <v>146.09618</v>
      </c>
      <c r="H363" s="92">
        <v>146.09618</v>
      </c>
      <c r="I363" s="92">
        <v>146.096</v>
      </c>
      <c r="J363" s="194">
        <f t="shared" si="84"/>
        <v>99.99987679349316</v>
      </c>
      <c r="K363" s="110">
        <f t="shared" si="83"/>
        <v>99.99987679349316</v>
      </c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139"/>
      <c r="AD363" s="124"/>
      <c r="AH363" s="184"/>
    </row>
    <row r="364" spans="1:30" ht="48" outlineLevel="6" thickBot="1">
      <c r="A364" s="5" t="s">
        <v>408</v>
      </c>
      <c r="B364" s="17">
        <v>951</v>
      </c>
      <c r="C364" s="6" t="s">
        <v>14</v>
      </c>
      <c r="D364" s="6" t="s">
        <v>407</v>
      </c>
      <c r="E364" s="6" t="s">
        <v>5</v>
      </c>
      <c r="F364" s="6"/>
      <c r="G364" s="96">
        <f aca="true" t="shared" si="93" ref="G364:I365">G365</f>
        <v>0</v>
      </c>
      <c r="H364" s="96">
        <f t="shared" si="93"/>
        <v>4.51844</v>
      </c>
      <c r="I364" s="96">
        <f t="shared" si="93"/>
        <v>4.518</v>
      </c>
      <c r="J364" s="194" t="e">
        <f t="shared" si="84"/>
        <v>#DIV/0!</v>
      </c>
      <c r="K364" s="110">
        <f t="shared" si="83"/>
        <v>99.99026212586645</v>
      </c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139"/>
      <c r="AD364" s="124"/>
    </row>
    <row r="365" spans="1:30" ht="16.5" outlineLevel="6" thickBot="1">
      <c r="A365" s="112" t="s">
        <v>116</v>
      </c>
      <c r="B365" s="113">
        <v>951</v>
      </c>
      <c r="C365" s="114" t="s">
        <v>14</v>
      </c>
      <c r="D365" s="114" t="s">
        <v>407</v>
      </c>
      <c r="E365" s="114" t="s">
        <v>115</v>
      </c>
      <c r="F365" s="114"/>
      <c r="G365" s="120">
        <f t="shared" si="93"/>
        <v>0</v>
      </c>
      <c r="H365" s="120">
        <f t="shared" si="93"/>
        <v>4.51844</v>
      </c>
      <c r="I365" s="120">
        <f t="shared" si="93"/>
        <v>4.518</v>
      </c>
      <c r="J365" s="194" t="e">
        <f t="shared" si="84"/>
        <v>#DIV/0!</v>
      </c>
      <c r="K365" s="110">
        <f t="shared" si="83"/>
        <v>99.99026212586645</v>
      </c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68"/>
      <c r="AD365" s="156"/>
    </row>
    <row r="366" spans="1:34" ht="16.5" outlineLevel="6" thickBot="1">
      <c r="A366" s="57" t="s">
        <v>83</v>
      </c>
      <c r="B366" s="51">
        <v>951</v>
      </c>
      <c r="C366" s="52" t="s">
        <v>14</v>
      </c>
      <c r="D366" s="52" t="s">
        <v>407</v>
      </c>
      <c r="E366" s="52" t="s">
        <v>84</v>
      </c>
      <c r="F366" s="52"/>
      <c r="G366" s="92">
        <v>0</v>
      </c>
      <c r="H366" s="92">
        <v>4.51844</v>
      </c>
      <c r="I366" s="92">
        <v>4.518</v>
      </c>
      <c r="J366" s="194" t="e">
        <f t="shared" si="84"/>
        <v>#DIV/0!</v>
      </c>
      <c r="K366" s="110">
        <f t="shared" si="83"/>
        <v>99.99026212586645</v>
      </c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139"/>
      <c r="AD366" s="124"/>
      <c r="AH366" s="184"/>
    </row>
    <row r="367" spans="1:30" ht="32.25" outlineLevel="6" thickBot="1">
      <c r="A367" s="70" t="s">
        <v>410</v>
      </c>
      <c r="B367" s="49">
        <v>951</v>
      </c>
      <c r="C367" s="50" t="s">
        <v>14</v>
      </c>
      <c r="D367" s="50" t="s">
        <v>409</v>
      </c>
      <c r="E367" s="50" t="s">
        <v>5</v>
      </c>
      <c r="F367" s="50"/>
      <c r="G367" s="93">
        <f aca="true" t="shared" si="94" ref="G367:I369">G368</f>
        <v>0</v>
      </c>
      <c r="H367" s="93">
        <f t="shared" si="94"/>
        <v>10</v>
      </c>
      <c r="I367" s="93">
        <f t="shared" si="94"/>
        <v>10</v>
      </c>
      <c r="J367" s="194" t="e">
        <f t="shared" si="84"/>
        <v>#DIV/0!</v>
      </c>
      <c r="K367" s="110">
        <f t="shared" si="83"/>
        <v>100</v>
      </c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139"/>
      <c r="AD367" s="124"/>
    </row>
    <row r="368" spans="1:30" ht="32.25" outlineLevel="6" thickBot="1">
      <c r="A368" s="5" t="s">
        <v>416</v>
      </c>
      <c r="B368" s="17">
        <v>951</v>
      </c>
      <c r="C368" s="6" t="s">
        <v>14</v>
      </c>
      <c r="D368" s="6" t="s">
        <v>452</v>
      </c>
      <c r="E368" s="6" t="s">
        <v>5</v>
      </c>
      <c r="F368" s="6"/>
      <c r="G368" s="96">
        <f t="shared" si="94"/>
        <v>0</v>
      </c>
      <c r="H368" s="96">
        <f t="shared" si="94"/>
        <v>10</v>
      </c>
      <c r="I368" s="96">
        <f t="shared" si="94"/>
        <v>10</v>
      </c>
      <c r="J368" s="194" t="e">
        <f t="shared" si="84"/>
        <v>#DIV/0!</v>
      </c>
      <c r="K368" s="110">
        <f t="shared" si="83"/>
        <v>100</v>
      </c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139"/>
      <c r="AD368" s="124"/>
    </row>
    <row r="369" spans="1:30" ht="16.5" outlineLevel="6" thickBot="1">
      <c r="A369" s="112" t="s">
        <v>116</v>
      </c>
      <c r="B369" s="113">
        <v>951</v>
      </c>
      <c r="C369" s="114" t="s">
        <v>14</v>
      </c>
      <c r="D369" s="114" t="s">
        <v>452</v>
      </c>
      <c r="E369" s="114" t="s">
        <v>91</v>
      </c>
      <c r="F369" s="114"/>
      <c r="G369" s="120">
        <f t="shared" si="94"/>
        <v>0</v>
      </c>
      <c r="H369" s="120">
        <f t="shared" si="94"/>
        <v>10</v>
      </c>
      <c r="I369" s="120">
        <f t="shared" si="94"/>
        <v>10</v>
      </c>
      <c r="J369" s="194" t="e">
        <f t="shared" si="84"/>
        <v>#DIV/0!</v>
      </c>
      <c r="K369" s="110">
        <f t="shared" si="83"/>
        <v>100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68"/>
      <c r="AD369" s="156"/>
    </row>
    <row r="370" spans="1:34" ht="48" outlineLevel="6" thickBot="1">
      <c r="A370" s="57" t="s">
        <v>196</v>
      </c>
      <c r="B370" s="51">
        <v>951</v>
      </c>
      <c r="C370" s="52" t="s">
        <v>14</v>
      </c>
      <c r="D370" s="52" t="s">
        <v>452</v>
      </c>
      <c r="E370" s="52" t="s">
        <v>92</v>
      </c>
      <c r="F370" s="52"/>
      <c r="G370" s="92">
        <v>0</v>
      </c>
      <c r="H370" s="92">
        <v>10</v>
      </c>
      <c r="I370" s="92">
        <v>10</v>
      </c>
      <c r="J370" s="194" t="e">
        <f t="shared" si="84"/>
        <v>#DIV/0!</v>
      </c>
      <c r="K370" s="110">
        <f t="shared" si="83"/>
        <v>100</v>
      </c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139"/>
      <c r="AD370" s="124"/>
      <c r="AH370" s="184"/>
    </row>
    <row r="371" spans="1:30" ht="16.5" outlineLevel="6" thickBot="1">
      <c r="A371" s="8" t="s">
        <v>219</v>
      </c>
      <c r="B371" s="15">
        <v>951</v>
      </c>
      <c r="C371" s="9" t="s">
        <v>14</v>
      </c>
      <c r="D371" s="9" t="s">
        <v>275</v>
      </c>
      <c r="E371" s="9" t="s">
        <v>5</v>
      </c>
      <c r="F371" s="9"/>
      <c r="G371" s="91">
        <f aca="true" t="shared" si="95" ref="G371:I373">G372</f>
        <v>80</v>
      </c>
      <c r="H371" s="91">
        <f t="shared" si="95"/>
        <v>309.59849</v>
      </c>
      <c r="I371" s="91">
        <f t="shared" si="95"/>
        <v>309.598</v>
      </c>
      <c r="J371" s="194">
        <f t="shared" si="84"/>
        <v>386.9975</v>
      </c>
      <c r="K371" s="110">
        <f t="shared" si="83"/>
        <v>99.99984173049423</v>
      </c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139"/>
      <c r="AD371" s="124"/>
    </row>
    <row r="372" spans="1:30" ht="48" outlineLevel="6" thickBot="1">
      <c r="A372" s="45" t="s">
        <v>161</v>
      </c>
      <c r="B372" s="17">
        <v>951</v>
      </c>
      <c r="C372" s="6" t="s">
        <v>14</v>
      </c>
      <c r="D372" s="6" t="s">
        <v>449</v>
      </c>
      <c r="E372" s="6" t="s">
        <v>5</v>
      </c>
      <c r="F372" s="6"/>
      <c r="G372" s="96">
        <f t="shared" si="95"/>
        <v>80</v>
      </c>
      <c r="H372" s="96">
        <f t="shared" si="95"/>
        <v>309.59849</v>
      </c>
      <c r="I372" s="96">
        <f t="shared" si="95"/>
        <v>309.598</v>
      </c>
      <c r="J372" s="194">
        <f t="shared" si="84"/>
        <v>386.9975</v>
      </c>
      <c r="K372" s="110">
        <f t="shared" si="83"/>
        <v>99.99984173049423</v>
      </c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139"/>
      <c r="AD372" s="124"/>
    </row>
    <row r="373" spans="1:30" ht="18.75" customHeight="1" outlineLevel="6" thickBot="1">
      <c r="A373" s="112" t="s">
        <v>96</v>
      </c>
      <c r="B373" s="113">
        <v>951</v>
      </c>
      <c r="C373" s="114" t="s">
        <v>14</v>
      </c>
      <c r="D373" s="114" t="s">
        <v>449</v>
      </c>
      <c r="E373" s="114" t="s">
        <v>91</v>
      </c>
      <c r="F373" s="114"/>
      <c r="G373" s="120">
        <f t="shared" si="95"/>
        <v>80</v>
      </c>
      <c r="H373" s="120">
        <f t="shared" si="95"/>
        <v>309.59849</v>
      </c>
      <c r="I373" s="120">
        <f t="shared" si="95"/>
        <v>309.598</v>
      </c>
      <c r="J373" s="194">
        <f t="shared" si="84"/>
        <v>386.9975</v>
      </c>
      <c r="K373" s="110">
        <f t="shared" si="83"/>
        <v>99.99984173049423</v>
      </c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68"/>
      <c r="AD373" s="156"/>
    </row>
    <row r="374" spans="1:34" ht="32.25" outlineLevel="6" thickBot="1">
      <c r="A374" s="47" t="s">
        <v>97</v>
      </c>
      <c r="B374" s="51">
        <v>951</v>
      </c>
      <c r="C374" s="52" t="s">
        <v>14</v>
      </c>
      <c r="D374" s="52" t="s">
        <v>449</v>
      </c>
      <c r="E374" s="52" t="s">
        <v>92</v>
      </c>
      <c r="F374" s="52"/>
      <c r="G374" s="92">
        <v>80</v>
      </c>
      <c r="H374" s="92">
        <v>309.59849</v>
      </c>
      <c r="I374" s="92">
        <v>309.598</v>
      </c>
      <c r="J374" s="194">
        <f t="shared" si="84"/>
        <v>386.9975</v>
      </c>
      <c r="K374" s="110">
        <f t="shared" si="83"/>
        <v>99.99984173049423</v>
      </c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139"/>
      <c r="AD374" s="124"/>
      <c r="AH374" s="184"/>
    </row>
    <row r="375" spans="1:30" ht="32.25" outlineLevel="6" thickBot="1">
      <c r="A375" s="8" t="s">
        <v>384</v>
      </c>
      <c r="B375" s="15">
        <v>951</v>
      </c>
      <c r="C375" s="9" t="s">
        <v>14</v>
      </c>
      <c r="D375" s="9" t="s">
        <v>276</v>
      </c>
      <c r="E375" s="9" t="s">
        <v>5</v>
      </c>
      <c r="F375" s="9"/>
      <c r="G375" s="91">
        <f aca="true" t="shared" si="96" ref="G375:I377">G376</f>
        <v>50</v>
      </c>
      <c r="H375" s="91">
        <f t="shared" si="96"/>
        <v>50</v>
      </c>
      <c r="I375" s="91">
        <f t="shared" si="96"/>
        <v>50</v>
      </c>
      <c r="J375" s="194">
        <f t="shared" si="84"/>
        <v>100</v>
      </c>
      <c r="K375" s="110">
        <f t="shared" si="83"/>
        <v>100</v>
      </c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139"/>
      <c r="AD375" s="124"/>
    </row>
    <row r="376" spans="1:30" ht="32.25" outlineLevel="6" thickBot="1">
      <c r="A376" s="45" t="s">
        <v>162</v>
      </c>
      <c r="B376" s="17">
        <v>951</v>
      </c>
      <c r="C376" s="6" t="s">
        <v>14</v>
      </c>
      <c r="D376" s="6" t="s">
        <v>450</v>
      </c>
      <c r="E376" s="6" t="s">
        <v>5</v>
      </c>
      <c r="F376" s="6"/>
      <c r="G376" s="96">
        <f t="shared" si="96"/>
        <v>50</v>
      </c>
      <c r="H376" s="96">
        <f t="shared" si="96"/>
        <v>50</v>
      </c>
      <c r="I376" s="96">
        <f t="shared" si="96"/>
        <v>50</v>
      </c>
      <c r="J376" s="194">
        <f t="shared" si="84"/>
        <v>100</v>
      </c>
      <c r="K376" s="110">
        <f t="shared" si="83"/>
        <v>100</v>
      </c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139"/>
      <c r="AD376" s="124"/>
    </row>
    <row r="377" spans="1:30" ht="32.25" outlineLevel="6" thickBot="1">
      <c r="A377" s="112" t="s">
        <v>96</v>
      </c>
      <c r="B377" s="113">
        <v>951</v>
      </c>
      <c r="C377" s="114" t="s">
        <v>14</v>
      </c>
      <c r="D377" s="114" t="s">
        <v>450</v>
      </c>
      <c r="E377" s="114" t="s">
        <v>91</v>
      </c>
      <c r="F377" s="114"/>
      <c r="G377" s="120">
        <f t="shared" si="96"/>
        <v>50</v>
      </c>
      <c r="H377" s="120">
        <f t="shared" si="96"/>
        <v>50</v>
      </c>
      <c r="I377" s="120">
        <f t="shared" si="96"/>
        <v>50</v>
      </c>
      <c r="J377" s="194">
        <f t="shared" si="84"/>
        <v>100</v>
      </c>
      <c r="K377" s="110">
        <f t="shared" si="83"/>
        <v>100</v>
      </c>
      <c r="M377" s="169">
        <f aca="true" t="shared" si="97" ref="M377:AC377">M378</f>
        <v>0</v>
      </c>
      <c r="N377" s="169">
        <f t="shared" si="97"/>
        <v>0</v>
      </c>
      <c r="O377" s="169">
        <f t="shared" si="97"/>
        <v>0</v>
      </c>
      <c r="P377" s="169">
        <f t="shared" si="97"/>
        <v>0</v>
      </c>
      <c r="Q377" s="169">
        <f t="shared" si="97"/>
        <v>0</v>
      </c>
      <c r="R377" s="169">
        <f t="shared" si="97"/>
        <v>0</v>
      </c>
      <c r="S377" s="169">
        <f t="shared" si="97"/>
        <v>0</v>
      </c>
      <c r="T377" s="169">
        <f t="shared" si="97"/>
        <v>0</v>
      </c>
      <c r="U377" s="169">
        <f t="shared" si="97"/>
        <v>0</v>
      </c>
      <c r="V377" s="169">
        <f t="shared" si="97"/>
        <v>0</v>
      </c>
      <c r="W377" s="169">
        <f t="shared" si="97"/>
        <v>0</v>
      </c>
      <c r="X377" s="169">
        <f t="shared" si="97"/>
        <v>0</v>
      </c>
      <c r="Y377" s="169">
        <f t="shared" si="97"/>
        <v>0</v>
      </c>
      <c r="Z377" s="169">
        <f t="shared" si="97"/>
        <v>0</v>
      </c>
      <c r="AA377" s="169">
        <f t="shared" si="97"/>
        <v>0</v>
      </c>
      <c r="AB377" s="169">
        <f t="shared" si="97"/>
        <v>0</v>
      </c>
      <c r="AC377" s="170">
        <f t="shared" si="97"/>
        <v>669.14176</v>
      </c>
      <c r="AD377" s="156">
        <f>AC377/G371*100</f>
        <v>836.4272</v>
      </c>
    </row>
    <row r="378" spans="1:34" ht="32.25" outlineLevel="6" thickBot="1">
      <c r="A378" s="47" t="s">
        <v>97</v>
      </c>
      <c r="B378" s="51">
        <v>951</v>
      </c>
      <c r="C378" s="52" t="s">
        <v>14</v>
      </c>
      <c r="D378" s="52" t="s">
        <v>450</v>
      </c>
      <c r="E378" s="52" t="s">
        <v>92</v>
      </c>
      <c r="F378" s="52"/>
      <c r="G378" s="92">
        <v>50</v>
      </c>
      <c r="H378" s="92">
        <v>50</v>
      </c>
      <c r="I378" s="92">
        <v>50</v>
      </c>
      <c r="J378" s="194">
        <f t="shared" si="84"/>
        <v>100</v>
      </c>
      <c r="K378" s="110">
        <f t="shared" si="83"/>
        <v>100</v>
      </c>
      <c r="M378" s="163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126"/>
      <c r="AC378" s="136">
        <v>669.14176</v>
      </c>
      <c r="AD378" s="124">
        <f>AC378/G372*100</f>
        <v>836.4272</v>
      </c>
      <c r="AH378" s="184"/>
    </row>
    <row r="379" spans="1:30" ht="19.5" outlineLevel="6" thickBot="1">
      <c r="A379" s="65" t="s">
        <v>44</v>
      </c>
      <c r="B379" s="14">
        <v>951</v>
      </c>
      <c r="C379" s="12" t="s">
        <v>43</v>
      </c>
      <c r="D379" s="12" t="s">
        <v>242</v>
      </c>
      <c r="E379" s="12" t="s">
        <v>5</v>
      </c>
      <c r="F379" s="12"/>
      <c r="G379" s="90">
        <f>G380+G386+G399+G393</f>
        <v>23034.783000000003</v>
      </c>
      <c r="H379" s="90">
        <f>H380+H386+H399+H393</f>
        <v>16600.79624</v>
      </c>
      <c r="I379" s="90">
        <f>I380+I386+I399+I393</f>
        <v>15532.666</v>
      </c>
      <c r="J379" s="194">
        <f t="shared" si="84"/>
        <v>67.43135370539413</v>
      </c>
      <c r="K379" s="110">
        <f t="shared" si="83"/>
        <v>93.56578910699285</v>
      </c>
      <c r="M379" s="164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37"/>
      <c r="AD379" s="124"/>
    </row>
    <row r="380" spans="1:30" ht="19.5" outlineLevel="6" thickBot="1">
      <c r="A380" s="77" t="s">
        <v>36</v>
      </c>
      <c r="B380" s="14">
        <v>951</v>
      </c>
      <c r="C380" s="26" t="s">
        <v>15</v>
      </c>
      <c r="D380" s="26" t="s">
        <v>242</v>
      </c>
      <c r="E380" s="26" t="s">
        <v>5</v>
      </c>
      <c r="F380" s="26"/>
      <c r="G380" s="98">
        <f aca="true" t="shared" si="98" ref="G380:I384">G381</f>
        <v>732</v>
      </c>
      <c r="H380" s="98">
        <f t="shared" si="98"/>
        <v>776.8</v>
      </c>
      <c r="I380" s="98">
        <f t="shared" si="98"/>
        <v>776.78</v>
      </c>
      <c r="J380" s="194">
        <f t="shared" si="84"/>
        <v>106.1174863387978</v>
      </c>
      <c r="K380" s="110">
        <f t="shared" si="83"/>
        <v>99.99742533470649</v>
      </c>
      <c r="M380" s="164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37"/>
      <c r="AD380" s="124"/>
    </row>
    <row r="381" spans="1:30" ht="32.25" outlineLevel="6" thickBot="1">
      <c r="A381" s="68" t="s">
        <v>131</v>
      </c>
      <c r="B381" s="15">
        <v>951</v>
      </c>
      <c r="C381" s="9" t="s">
        <v>15</v>
      </c>
      <c r="D381" s="9" t="s">
        <v>243</v>
      </c>
      <c r="E381" s="9" t="s">
        <v>5</v>
      </c>
      <c r="F381" s="9"/>
      <c r="G381" s="91">
        <f t="shared" si="98"/>
        <v>732</v>
      </c>
      <c r="H381" s="91">
        <f t="shared" si="98"/>
        <v>776.8</v>
      </c>
      <c r="I381" s="91">
        <f t="shared" si="98"/>
        <v>776.78</v>
      </c>
      <c r="J381" s="194">
        <f t="shared" si="84"/>
        <v>106.1174863387978</v>
      </c>
      <c r="K381" s="110">
        <f t="shared" si="83"/>
        <v>99.99742533470649</v>
      </c>
      <c r="M381" s="164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37"/>
      <c r="AD381" s="124"/>
    </row>
    <row r="382" spans="1:30" ht="35.25" customHeight="1" outlineLevel="6" thickBot="1">
      <c r="A382" s="68" t="s">
        <v>132</v>
      </c>
      <c r="B382" s="15">
        <v>951</v>
      </c>
      <c r="C382" s="9" t="s">
        <v>15</v>
      </c>
      <c r="D382" s="9" t="s">
        <v>244</v>
      </c>
      <c r="E382" s="9" t="s">
        <v>5</v>
      </c>
      <c r="F382" s="9"/>
      <c r="G382" s="91">
        <f t="shared" si="98"/>
        <v>732</v>
      </c>
      <c r="H382" s="91">
        <f t="shared" si="98"/>
        <v>776.8</v>
      </c>
      <c r="I382" s="91">
        <f t="shared" si="98"/>
        <v>776.78</v>
      </c>
      <c r="J382" s="194">
        <f t="shared" si="84"/>
        <v>106.1174863387978</v>
      </c>
      <c r="K382" s="110">
        <f t="shared" si="83"/>
        <v>99.99742533470649</v>
      </c>
      <c r="M382" s="164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37"/>
      <c r="AD382" s="124"/>
    </row>
    <row r="383" spans="1:30" ht="32.25" outlineLevel="6" thickBot="1">
      <c r="A383" s="53" t="s">
        <v>163</v>
      </c>
      <c r="B383" s="49">
        <v>951</v>
      </c>
      <c r="C383" s="50" t="s">
        <v>15</v>
      </c>
      <c r="D383" s="50" t="s">
        <v>278</v>
      </c>
      <c r="E383" s="50" t="s">
        <v>5</v>
      </c>
      <c r="F383" s="50"/>
      <c r="G383" s="93">
        <f t="shared" si="98"/>
        <v>732</v>
      </c>
      <c r="H383" s="93">
        <f t="shared" si="98"/>
        <v>776.8</v>
      </c>
      <c r="I383" s="93">
        <f t="shared" si="98"/>
        <v>776.78</v>
      </c>
      <c r="J383" s="194">
        <f t="shared" si="84"/>
        <v>106.1174863387978</v>
      </c>
      <c r="K383" s="110">
        <f t="shared" si="83"/>
        <v>99.99742533470649</v>
      </c>
      <c r="M383" s="164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37"/>
      <c r="AD383" s="124"/>
    </row>
    <row r="384" spans="1:30" ht="18" customHeight="1" outlineLevel="6" thickBot="1">
      <c r="A384" s="5" t="s">
        <v>120</v>
      </c>
      <c r="B384" s="17">
        <v>951</v>
      </c>
      <c r="C384" s="6" t="s">
        <v>15</v>
      </c>
      <c r="D384" s="6" t="s">
        <v>278</v>
      </c>
      <c r="E384" s="6" t="s">
        <v>118</v>
      </c>
      <c r="F384" s="6"/>
      <c r="G384" s="96">
        <f t="shared" si="98"/>
        <v>732</v>
      </c>
      <c r="H384" s="96">
        <f t="shared" si="98"/>
        <v>776.8</v>
      </c>
      <c r="I384" s="96">
        <f t="shared" si="98"/>
        <v>776.78</v>
      </c>
      <c r="J384" s="194">
        <f t="shared" si="84"/>
        <v>106.1174863387978</v>
      </c>
      <c r="K384" s="110">
        <f t="shared" si="83"/>
        <v>99.99742533470649</v>
      </c>
      <c r="M384" s="164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37"/>
      <c r="AD384" s="124"/>
    </row>
    <row r="385" spans="1:34" ht="32.25" outlineLevel="6" thickBot="1">
      <c r="A385" s="47" t="s">
        <v>121</v>
      </c>
      <c r="B385" s="51">
        <v>951</v>
      </c>
      <c r="C385" s="52" t="s">
        <v>15</v>
      </c>
      <c r="D385" s="52" t="s">
        <v>278</v>
      </c>
      <c r="E385" s="52" t="s">
        <v>119</v>
      </c>
      <c r="F385" s="52"/>
      <c r="G385" s="92">
        <v>732</v>
      </c>
      <c r="H385" s="92">
        <v>776.8</v>
      </c>
      <c r="I385" s="92">
        <v>776.78</v>
      </c>
      <c r="J385" s="194">
        <f t="shared" si="84"/>
        <v>106.1174863387978</v>
      </c>
      <c r="K385" s="110">
        <f t="shared" si="83"/>
        <v>99.99742533470649</v>
      </c>
      <c r="M385" s="164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37"/>
      <c r="AD385" s="124"/>
      <c r="AH385" s="184"/>
    </row>
    <row r="386" spans="1:30" ht="19.5" outlineLevel="6" thickBot="1">
      <c r="A386" s="77" t="s">
        <v>37</v>
      </c>
      <c r="B386" s="14">
        <v>951</v>
      </c>
      <c r="C386" s="26" t="s">
        <v>16</v>
      </c>
      <c r="D386" s="26" t="s">
        <v>242</v>
      </c>
      <c r="E386" s="26" t="s">
        <v>5</v>
      </c>
      <c r="F386" s="26"/>
      <c r="G386" s="98">
        <f aca="true" t="shared" si="99" ref="G386:I389">G387</f>
        <v>1388.296</v>
      </c>
      <c r="H386" s="98">
        <f t="shared" si="99"/>
        <v>1414.5768</v>
      </c>
      <c r="I386" s="98">
        <f t="shared" si="99"/>
        <v>1459.577</v>
      </c>
      <c r="J386" s="194">
        <f t="shared" si="84"/>
        <v>105.1344237828244</v>
      </c>
      <c r="K386" s="110">
        <f t="shared" si="83"/>
        <v>103.18117757904697</v>
      </c>
      <c r="M386" s="164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37"/>
      <c r="AD386" s="124"/>
    </row>
    <row r="387" spans="1:30" ht="19.5" outlineLevel="6" thickBot="1">
      <c r="A387" s="11" t="s">
        <v>141</v>
      </c>
      <c r="B387" s="15">
        <v>951</v>
      </c>
      <c r="C387" s="9" t="s">
        <v>16</v>
      </c>
      <c r="D387" s="9" t="s">
        <v>242</v>
      </c>
      <c r="E387" s="9" t="s">
        <v>5</v>
      </c>
      <c r="F387" s="9"/>
      <c r="G387" s="91">
        <f t="shared" si="99"/>
        <v>1388.296</v>
      </c>
      <c r="H387" s="91">
        <f t="shared" si="99"/>
        <v>1414.5768</v>
      </c>
      <c r="I387" s="91">
        <f t="shared" si="99"/>
        <v>1459.577</v>
      </c>
      <c r="J387" s="194">
        <f t="shared" si="84"/>
        <v>105.1344237828244</v>
      </c>
      <c r="K387" s="110">
        <f t="shared" si="83"/>
        <v>103.18117757904697</v>
      </c>
      <c r="M387" s="164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37"/>
      <c r="AD387" s="124"/>
    </row>
    <row r="388" spans="1:30" ht="19.5" outlineLevel="6" thickBot="1">
      <c r="A388" s="8" t="s">
        <v>220</v>
      </c>
      <c r="B388" s="15">
        <v>951</v>
      </c>
      <c r="C388" s="9" t="s">
        <v>16</v>
      </c>
      <c r="D388" s="9" t="s">
        <v>279</v>
      </c>
      <c r="E388" s="9" t="s">
        <v>5</v>
      </c>
      <c r="F388" s="9"/>
      <c r="G388" s="91">
        <f t="shared" si="99"/>
        <v>1388.296</v>
      </c>
      <c r="H388" s="91">
        <f t="shared" si="99"/>
        <v>1414.5768</v>
      </c>
      <c r="I388" s="91">
        <f t="shared" si="99"/>
        <v>1459.577</v>
      </c>
      <c r="J388" s="194">
        <f t="shared" si="84"/>
        <v>105.1344237828244</v>
      </c>
      <c r="K388" s="110">
        <f t="shared" si="83"/>
        <v>103.18117757904697</v>
      </c>
      <c r="M388" s="125" t="e">
        <f>M389+#REF!</f>
        <v>#REF!</v>
      </c>
      <c r="N388" s="125" t="e">
        <f>N389+#REF!</f>
        <v>#REF!</v>
      </c>
      <c r="O388" s="125" t="e">
        <f>O389+#REF!</f>
        <v>#REF!</v>
      </c>
      <c r="P388" s="125" t="e">
        <f>P389+#REF!</f>
        <v>#REF!</v>
      </c>
      <c r="Q388" s="125" t="e">
        <f>Q389+#REF!</f>
        <v>#REF!</v>
      </c>
      <c r="R388" s="125" t="e">
        <f>R389+#REF!</f>
        <v>#REF!</v>
      </c>
      <c r="S388" s="125" t="e">
        <f>S389+#REF!</f>
        <v>#REF!</v>
      </c>
      <c r="T388" s="125" t="e">
        <f>T389+#REF!</f>
        <v>#REF!</v>
      </c>
      <c r="U388" s="125" t="e">
        <f>U389+#REF!</f>
        <v>#REF!</v>
      </c>
      <c r="V388" s="125" t="e">
        <f>V389+#REF!</f>
        <v>#REF!</v>
      </c>
      <c r="W388" s="125" t="e">
        <f>W389+#REF!</f>
        <v>#REF!</v>
      </c>
      <c r="X388" s="125" t="e">
        <f>X389+#REF!</f>
        <v>#REF!</v>
      </c>
      <c r="Y388" s="125" t="e">
        <f>Y389+#REF!</f>
        <v>#REF!</v>
      </c>
      <c r="Z388" s="125" t="e">
        <f>Z389+#REF!</f>
        <v>#REF!</v>
      </c>
      <c r="AA388" s="125" t="e">
        <f>AA389+#REF!</f>
        <v>#REF!</v>
      </c>
      <c r="AB388" s="125" t="e">
        <f>AB389+#REF!</f>
        <v>#REF!</v>
      </c>
      <c r="AC388" s="161" t="e">
        <f>AC389+#REF!</f>
        <v>#REF!</v>
      </c>
      <c r="AD388" s="124" t="e">
        <f>AC388/G381*100</f>
        <v>#REF!</v>
      </c>
    </row>
    <row r="389" spans="1:30" ht="48" outlineLevel="6" thickBot="1">
      <c r="A389" s="70" t="s">
        <v>341</v>
      </c>
      <c r="B389" s="49">
        <v>951</v>
      </c>
      <c r="C389" s="50" t="s">
        <v>16</v>
      </c>
      <c r="D389" s="50" t="s">
        <v>340</v>
      </c>
      <c r="E389" s="50" t="s">
        <v>5</v>
      </c>
      <c r="F389" s="50"/>
      <c r="G389" s="93">
        <f t="shared" si="99"/>
        <v>1388.296</v>
      </c>
      <c r="H389" s="93">
        <f t="shared" si="99"/>
        <v>1414.5768</v>
      </c>
      <c r="I389" s="93">
        <f t="shared" si="99"/>
        <v>1459.577</v>
      </c>
      <c r="J389" s="194">
        <f t="shared" si="84"/>
        <v>105.1344237828244</v>
      </c>
      <c r="K389" s="110">
        <f t="shared" si="83"/>
        <v>103.18117757904697</v>
      </c>
      <c r="M389" s="128" t="e">
        <f aca="true" t="shared" si="100" ref="M389:AC390">M390</f>
        <v>#REF!</v>
      </c>
      <c r="N389" s="128" t="e">
        <f t="shared" si="100"/>
        <v>#REF!</v>
      </c>
      <c r="O389" s="128" t="e">
        <f t="shared" si="100"/>
        <v>#REF!</v>
      </c>
      <c r="P389" s="128" t="e">
        <f t="shared" si="100"/>
        <v>#REF!</v>
      </c>
      <c r="Q389" s="128" t="e">
        <f t="shared" si="100"/>
        <v>#REF!</v>
      </c>
      <c r="R389" s="128" t="e">
        <f t="shared" si="100"/>
        <v>#REF!</v>
      </c>
      <c r="S389" s="128" t="e">
        <f t="shared" si="100"/>
        <v>#REF!</v>
      </c>
      <c r="T389" s="128" t="e">
        <f t="shared" si="100"/>
        <v>#REF!</v>
      </c>
      <c r="U389" s="128" t="e">
        <f t="shared" si="100"/>
        <v>#REF!</v>
      </c>
      <c r="V389" s="128" t="e">
        <f t="shared" si="100"/>
        <v>#REF!</v>
      </c>
      <c r="W389" s="128" t="e">
        <f t="shared" si="100"/>
        <v>#REF!</v>
      </c>
      <c r="X389" s="128" t="e">
        <f t="shared" si="100"/>
        <v>#REF!</v>
      </c>
      <c r="Y389" s="128" t="e">
        <f t="shared" si="100"/>
        <v>#REF!</v>
      </c>
      <c r="Z389" s="128" t="e">
        <f t="shared" si="100"/>
        <v>#REF!</v>
      </c>
      <c r="AA389" s="128" t="e">
        <f t="shared" si="100"/>
        <v>#REF!</v>
      </c>
      <c r="AB389" s="128" t="e">
        <f t="shared" si="100"/>
        <v>#REF!</v>
      </c>
      <c r="AC389" s="139" t="e">
        <f t="shared" si="100"/>
        <v>#REF!</v>
      </c>
      <c r="AD389" s="124" t="e">
        <f>AC389/G382*100</f>
        <v>#REF!</v>
      </c>
    </row>
    <row r="390" spans="1:30" ht="32.25" outlineLevel="6" thickBot="1">
      <c r="A390" s="5" t="s">
        <v>102</v>
      </c>
      <c r="B390" s="17">
        <v>951</v>
      </c>
      <c r="C390" s="6" t="s">
        <v>16</v>
      </c>
      <c r="D390" s="6" t="s">
        <v>340</v>
      </c>
      <c r="E390" s="6" t="s">
        <v>101</v>
      </c>
      <c r="F390" s="6"/>
      <c r="G390" s="96">
        <f>G391+G392</f>
        <v>1388.296</v>
      </c>
      <c r="H390" s="96">
        <f>H391+H392</f>
        <v>1414.5768</v>
      </c>
      <c r="I390" s="96">
        <f>I391+I392</f>
        <v>1459.577</v>
      </c>
      <c r="J390" s="194">
        <f t="shared" si="84"/>
        <v>105.1344237828244</v>
      </c>
      <c r="K390" s="110">
        <f t="shared" si="83"/>
        <v>103.18117757904697</v>
      </c>
      <c r="M390" s="130" t="e">
        <f t="shared" si="100"/>
        <v>#REF!</v>
      </c>
      <c r="N390" s="130" t="e">
        <f t="shared" si="100"/>
        <v>#REF!</v>
      </c>
      <c r="O390" s="130" t="e">
        <f t="shared" si="100"/>
        <v>#REF!</v>
      </c>
      <c r="P390" s="130" t="e">
        <f t="shared" si="100"/>
        <v>#REF!</v>
      </c>
      <c r="Q390" s="130" t="e">
        <f t="shared" si="100"/>
        <v>#REF!</v>
      </c>
      <c r="R390" s="130" t="e">
        <f t="shared" si="100"/>
        <v>#REF!</v>
      </c>
      <c r="S390" s="130" t="e">
        <f t="shared" si="100"/>
        <v>#REF!</v>
      </c>
      <c r="T390" s="130" t="e">
        <f t="shared" si="100"/>
        <v>#REF!</v>
      </c>
      <c r="U390" s="130" t="e">
        <f t="shared" si="100"/>
        <v>#REF!</v>
      </c>
      <c r="V390" s="130" t="e">
        <f t="shared" si="100"/>
        <v>#REF!</v>
      </c>
      <c r="W390" s="130" t="e">
        <f t="shared" si="100"/>
        <v>#REF!</v>
      </c>
      <c r="X390" s="130" t="e">
        <f t="shared" si="100"/>
        <v>#REF!</v>
      </c>
      <c r="Y390" s="130" t="e">
        <f t="shared" si="100"/>
        <v>#REF!</v>
      </c>
      <c r="Z390" s="130" t="e">
        <f t="shared" si="100"/>
        <v>#REF!</v>
      </c>
      <c r="AA390" s="130" t="e">
        <f t="shared" si="100"/>
        <v>#REF!</v>
      </c>
      <c r="AB390" s="130" t="e">
        <f t="shared" si="100"/>
        <v>#REF!</v>
      </c>
      <c r="AC390" s="141" t="e">
        <f t="shared" si="100"/>
        <v>#REF!</v>
      </c>
      <c r="AD390" s="124" t="e">
        <f>AC390/G383*100</f>
        <v>#REF!</v>
      </c>
    </row>
    <row r="391" spans="1:34" ht="16.5" outlineLevel="6" thickBot="1">
      <c r="A391" s="47" t="s">
        <v>123</v>
      </c>
      <c r="B391" s="51">
        <v>951</v>
      </c>
      <c r="C391" s="52" t="s">
        <v>16</v>
      </c>
      <c r="D391" s="52" t="s">
        <v>340</v>
      </c>
      <c r="E391" s="52" t="s">
        <v>122</v>
      </c>
      <c r="F391" s="52"/>
      <c r="G391" s="92">
        <v>1388.296</v>
      </c>
      <c r="H391" s="92">
        <v>1414.5768</v>
      </c>
      <c r="I391" s="92">
        <v>1414.577</v>
      </c>
      <c r="J391" s="194">
        <f t="shared" si="84"/>
        <v>101.8930401009583</v>
      </c>
      <c r="K391" s="110">
        <f t="shared" si="83"/>
        <v>100.00001413850417</v>
      </c>
      <c r="M391" s="106" t="e">
        <f>#REF!</f>
        <v>#REF!</v>
      </c>
      <c r="N391" s="106" t="e">
        <f>#REF!</f>
        <v>#REF!</v>
      </c>
      <c r="O391" s="106" t="e">
        <f>#REF!</f>
        <v>#REF!</v>
      </c>
      <c r="P391" s="106" t="e">
        <f>#REF!</f>
        <v>#REF!</v>
      </c>
      <c r="Q391" s="106" t="e">
        <f>#REF!</f>
        <v>#REF!</v>
      </c>
      <c r="R391" s="106" t="e">
        <f>#REF!</f>
        <v>#REF!</v>
      </c>
      <c r="S391" s="106" t="e">
        <f>#REF!</f>
        <v>#REF!</v>
      </c>
      <c r="T391" s="106" t="e">
        <f>#REF!</f>
        <v>#REF!</v>
      </c>
      <c r="U391" s="106" t="e">
        <f>#REF!</f>
        <v>#REF!</v>
      </c>
      <c r="V391" s="106" t="e">
        <f>#REF!</f>
        <v>#REF!</v>
      </c>
      <c r="W391" s="106" t="e">
        <f>#REF!</f>
        <v>#REF!</v>
      </c>
      <c r="X391" s="106" t="e">
        <f>#REF!</f>
        <v>#REF!</v>
      </c>
      <c r="Y391" s="106" t="e">
        <f>#REF!</f>
        <v>#REF!</v>
      </c>
      <c r="Z391" s="106" t="e">
        <f>#REF!</f>
        <v>#REF!</v>
      </c>
      <c r="AA391" s="106" t="e">
        <f>#REF!</f>
        <v>#REF!</v>
      </c>
      <c r="AB391" s="106" t="e">
        <f>#REF!</f>
        <v>#REF!</v>
      </c>
      <c r="AC391" s="143" t="e">
        <f>#REF!</f>
        <v>#REF!</v>
      </c>
      <c r="AD391" s="124" t="e">
        <f>AC391/G384*100</f>
        <v>#REF!</v>
      </c>
      <c r="AH391" s="184"/>
    </row>
    <row r="392" spans="1:34" ht="32.25" outlineLevel="6" thickBot="1">
      <c r="A392" s="47" t="s">
        <v>423</v>
      </c>
      <c r="B392" s="51">
        <v>951</v>
      </c>
      <c r="C392" s="52" t="s">
        <v>16</v>
      </c>
      <c r="D392" s="52" t="s">
        <v>427</v>
      </c>
      <c r="E392" s="52" t="s">
        <v>422</v>
      </c>
      <c r="F392" s="52"/>
      <c r="G392" s="92">
        <v>0</v>
      </c>
      <c r="H392" s="92">
        <v>0</v>
      </c>
      <c r="I392" s="92">
        <v>45</v>
      </c>
      <c r="J392" s="194" t="e">
        <f t="shared" si="84"/>
        <v>#DIV/0!</v>
      </c>
      <c r="K392" s="110" t="e">
        <f t="shared" si="83"/>
        <v>#DIV/0!</v>
      </c>
      <c r="M392" s="132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59"/>
      <c r="AD392" s="124"/>
      <c r="AH392" s="184"/>
    </row>
    <row r="393" spans="1:30" ht="16.5" outlineLevel="6" thickBot="1">
      <c r="A393" s="77" t="s">
        <v>40</v>
      </c>
      <c r="B393" s="14">
        <v>951</v>
      </c>
      <c r="C393" s="26" t="s">
        <v>21</v>
      </c>
      <c r="D393" s="26" t="s">
        <v>242</v>
      </c>
      <c r="E393" s="26" t="s">
        <v>5</v>
      </c>
      <c r="F393" s="26"/>
      <c r="G393" s="98">
        <f aca="true" t="shared" si="101" ref="G393:I397">G394</f>
        <v>20814.487</v>
      </c>
      <c r="H393" s="98">
        <f t="shared" si="101"/>
        <v>14370.05258</v>
      </c>
      <c r="I393" s="98">
        <f t="shared" si="101"/>
        <v>13256.942</v>
      </c>
      <c r="J393" s="194">
        <f t="shared" si="84"/>
        <v>63.69093795105303</v>
      </c>
      <c r="K393" s="110">
        <f aca="true" t="shared" si="102" ref="K393:K456">I393/H393*100</f>
        <v>92.25395610904577</v>
      </c>
      <c r="M393" s="132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59"/>
      <c r="AD393" s="124"/>
    </row>
    <row r="394" spans="1:30" ht="16.5" outlineLevel="6" thickBot="1">
      <c r="A394" s="11" t="s">
        <v>141</v>
      </c>
      <c r="B394" s="15">
        <v>951</v>
      </c>
      <c r="C394" s="9" t="s">
        <v>21</v>
      </c>
      <c r="D394" s="9" t="s">
        <v>242</v>
      </c>
      <c r="E394" s="9" t="s">
        <v>5</v>
      </c>
      <c r="F394" s="9"/>
      <c r="G394" s="91">
        <f t="shared" si="101"/>
        <v>20814.487</v>
      </c>
      <c r="H394" s="91">
        <f t="shared" si="101"/>
        <v>14370.05258</v>
      </c>
      <c r="I394" s="91">
        <f t="shared" si="101"/>
        <v>13256.942</v>
      </c>
      <c r="J394" s="194">
        <f aca="true" t="shared" si="103" ref="J394:J457">I394/G394*100</f>
        <v>63.69093795105303</v>
      </c>
      <c r="K394" s="110">
        <f t="shared" si="102"/>
        <v>92.25395610904577</v>
      </c>
      <c r="M394" s="132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59"/>
      <c r="AD394" s="124"/>
    </row>
    <row r="395" spans="1:30" ht="33" customHeight="1" outlineLevel="6" thickBot="1">
      <c r="A395" s="8" t="s">
        <v>356</v>
      </c>
      <c r="B395" s="15">
        <v>951</v>
      </c>
      <c r="C395" s="9" t="s">
        <v>21</v>
      </c>
      <c r="D395" s="9" t="s">
        <v>334</v>
      </c>
      <c r="E395" s="9" t="s">
        <v>5</v>
      </c>
      <c r="F395" s="9"/>
      <c r="G395" s="91">
        <f t="shared" si="101"/>
        <v>20814.487</v>
      </c>
      <c r="H395" s="91">
        <f t="shared" si="101"/>
        <v>14370.05258</v>
      </c>
      <c r="I395" s="91">
        <f t="shared" si="101"/>
        <v>13256.942</v>
      </c>
      <c r="J395" s="194">
        <f t="shared" si="103"/>
        <v>63.69093795105303</v>
      </c>
      <c r="K395" s="110">
        <f t="shared" si="102"/>
        <v>92.25395610904577</v>
      </c>
      <c r="M395" s="132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59"/>
      <c r="AD395" s="124"/>
    </row>
    <row r="396" spans="1:30" ht="48" outlineLevel="6" thickBot="1">
      <c r="A396" s="70" t="s">
        <v>380</v>
      </c>
      <c r="B396" s="49">
        <v>951</v>
      </c>
      <c r="C396" s="50" t="s">
        <v>21</v>
      </c>
      <c r="D396" s="50" t="s">
        <v>396</v>
      </c>
      <c r="E396" s="50" t="s">
        <v>5</v>
      </c>
      <c r="F396" s="50"/>
      <c r="G396" s="93">
        <f t="shared" si="101"/>
        <v>20814.487</v>
      </c>
      <c r="H396" s="93">
        <f t="shared" si="101"/>
        <v>14370.05258</v>
      </c>
      <c r="I396" s="93">
        <f t="shared" si="101"/>
        <v>13256.942</v>
      </c>
      <c r="J396" s="194">
        <f t="shared" si="103"/>
        <v>63.69093795105303</v>
      </c>
      <c r="K396" s="110">
        <f t="shared" si="102"/>
        <v>92.25395610904577</v>
      </c>
      <c r="M396" s="132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59"/>
      <c r="AD396" s="124"/>
    </row>
    <row r="397" spans="1:30" ht="16.5" outlineLevel="6" thickBot="1">
      <c r="A397" s="5" t="s">
        <v>324</v>
      </c>
      <c r="B397" s="17">
        <v>951</v>
      </c>
      <c r="C397" s="6" t="s">
        <v>21</v>
      </c>
      <c r="D397" s="6" t="s">
        <v>396</v>
      </c>
      <c r="E397" s="6" t="s">
        <v>326</v>
      </c>
      <c r="F397" s="6"/>
      <c r="G397" s="96">
        <f t="shared" si="101"/>
        <v>20814.487</v>
      </c>
      <c r="H397" s="96">
        <f t="shared" si="101"/>
        <v>14370.05258</v>
      </c>
      <c r="I397" s="96">
        <f t="shared" si="101"/>
        <v>13256.942</v>
      </c>
      <c r="J397" s="194">
        <f t="shared" si="103"/>
        <v>63.69093795105303</v>
      </c>
      <c r="K397" s="110">
        <f t="shared" si="102"/>
        <v>92.25395610904577</v>
      </c>
      <c r="M397" s="132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59"/>
      <c r="AD397" s="124"/>
    </row>
    <row r="398" spans="1:34" ht="48" outlineLevel="6" thickBot="1">
      <c r="A398" s="47" t="s">
        <v>325</v>
      </c>
      <c r="B398" s="51">
        <v>951</v>
      </c>
      <c r="C398" s="52" t="s">
        <v>21</v>
      </c>
      <c r="D398" s="52" t="s">
        <v>396</v>
      </c>
      <c r="E398" s="52" t="s">
        <v>327</v>
      </c>
      <c r="F398" s="52"/>
      <c r="G398" s="92">
        <v>20814.487</v>
      </c>
      <c r="H398" s="92">
        <v>14370.05258</v>
      </c>
      <c r="I398" s="92">
        <v>13256.942</v>
      </c>
      <c r="J398" s="194">
        <f t="shared" si="103"/>
        <v>63.69093795105303</v>
      </c>
      <c r="K398" s="110">
        <f t="shared" si="102"/>
        <v>92.25395610904577</v>
      </c>
      <c r="M398" s="132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59"/>
      <c r="AD398" s="124"/>
      <c r="AH398" s="184"/>
    </row>
    <row r="399" spans="1:30" ht="19.5" outlineLevel="6" thickBot="1">
      <c r="A399" s="77" t="s">
        <v>164</v>
      </c>
      <c r="B399" s="14">
        <v>951</v>
      </c>
      <c r="C399" s="26" t="s">
        <v>165</v>
      </c>
      <c r="D399" s="26" t="s">
        <v>242</v>
      </c>
      <c r="E399" s="26" t="s">
        <v>5</v>
      </c>
      <c r="F399" s="26"/>
      <c r="G399" s="98">
        <f aca="true" t="shared" si="104" ref="G399:I402">G400</f>
        <v>100</v>
      </c>
      <c r="H399" s="98">
        <f t="shared" si="104"/>
        <v>39.36686</v>
      </c>
      <c r="I399" s="98">
        <f t="shared" si="104"/>
        <v>39.367</v>
      </c>
      <c r="J399" s="194">
        <f t="shared" si="103"/>
        <v>39.367</v>
      </c>
      <c r="K399" s="110">
        <f t="shared" si="102"/>
        <v>100.00035562907479</v>
      </c>
      <c r="M399" s="163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126"/>
      <c r="AC399" s="136">
        <v>63.00298</v>
      </c>
      <c r="AD399" s="124">
        <f>AC399/G390*100</f>
        <v>4.538151806243048</v>
      </c>
    </row>
    <row r="400" spans="1:30" ht="19.5" outlineLevel="6" thickBot="1">
      <c r="A400" s="11" t="s">
        <v>221</v>
      </c>
      <c r="B400" s="15">
        <v>951</v>
      </c>
      <c r="C400" s="9" t="s">
        <v>165</v>
      </c>
      <c r="D400" s="9" t="s">
        <v>280</v>
      </c>
      <c r="E400" s="9" t="s">
        <v>5</v>
      </c>
      <c r="F400" s="9"/>
      <c r="G400" s="91">
        <f t="shared" si="104"/>
        <v>100</v>
      </c>
      <c r="H400" s="91">
        <f t="shared" si="104"/>
        <v>39.36686</v>
      </c>
      <c r="I400" s="91">
        <f t="shared" si="104"/>
        <v>39.367</v>
      </c>
      <c r="J400" s="194">
        <f t="shared" si="103"/>
        <v>39.367</v>
      </c>
      <c r="K400" s="110">
        <f t="shared" si="102"/>
        <v>100.00035562907479</v>
      </c>
      <c r="M400" s="164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37"/>
      <c r="AD400" s="124"/>
    </row>
    <row r="401" spans="1:30" ht="48" outlineLevel="6" thickBot="1">
      <c r="A401" s="70" t="s">
        <v>166</v>
      </c>
      <c r="B401" s="49">
        <v>951</v>
      </c>
      <c r="C401" s="50" t="s">
        <v>165</v>
      </c>
      <c r="D401" s="50" t="s">
        <v>453</v>
      </c>
      <c r="E401" s="50" t="s">
        <v>5</v>
      </c>
      <c r="F401" s="50"/>
      <c r="G401" s="93">
        <f t="shared" si="104"/>
        <v>100</v>
      </c>
      <c r="H401" s="93">
        <f t="shared" si="104"/>
        <v>39.36686</v>
      </c>
      <c r="I401" s="93">
        <f t="shared" si="104"/>
        <v>39.367</v>
      </c>
      <c r="J401" s="194">
        <f t="shared" si="103"/>
        <v>39.367</v>
      </c>
      <c r="K401" s="110">
        <f t="shared" si="102"/>
        <v>100.00035562907479</v>
      </c>
      <c r="M401" s="164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37"/>
      <c r="AD401" s="124"/>
    </row>
    <row r="402" spans="1:30" ht="18" customHeight="1" outlineLevel="6" thickBot="1">
      <c r="A402" s="5" t="s">
        <v>96</v>
      </c>
      <c r="B402" s="17">
        <v>951</v>
      </c>
      <c r="C402" s="6" t="s">
        <v>167</v>
      </c>
      <c r="D402" s="6" t="s">
        <v>453</v>
      </c>
      <c r="E402" s="6" t="s">
        <v>91</v>
      </c>
      <c r="F402" s="6"/>
      <c r="G402" s="96">
        <f t="shared" si="104"/>
        <v>100</v>
      </c>
      <c r="H402" s="96">
        <f t="shared" si="104"/>
        <v>39.36686</v>
      </c>
      <c r="I402" s="96">
        <f t="shared" si="104"/>
        <v>39.367</v>
      </c>
      <c r="J402" s="194">
        <f t="shared" si="103"/>
        <v>39.367</v>
      </c>
      <c r="K402" s="110">
        <f t="shared" si="102"/>
        <v>100.00035562907479</v>
      </c>
      <c r="M402" s="164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37"/>
      <c r="AD402" s="124"/>
    </row>
    <row r="403" spans="1:34" ht="32.25" outlineLevel="6" thickBot="1">
      <c r="A403" s="47" t="s">
        <v>97</v>
      </c>
      <c r="B403" s="51">
        <v>951</v>
      </c>
      <c r="C403" s="52" t="s">
        <v>165</v>
      </c>
      <c r="D403" s="52" t="s">
        <v>453</v>
      </c>
      <c r="E403" s="52" t="s">
        <v>92</v>
      </c>
      <c r="F403" s="52"/>
      <c r="G403" s="92">
        <v>100</v>
      </c>
      <c r="H403" s="92">
        <v>39.36686</v>
      </c>
      <c r="I403" s="92">
        <v>39.367</v>
      </c>
      <c r="J403" s="194">
        <f t="shared" si="103"/>
        <v>39.367</v>
      </c>
      <c r="K403" s="110">
        <f t="shared" si="102"/>
        <v>100.00035562907479</v>
      </c>
      <c r="M403" s="164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37"/>
      <c r="AD403" s="124"/>
      <c r="AH403" s="184"/>
    </row>
    <row r="404" spans="1:30" ht="19.5" outlineLevel="6" thickBot="1">
      <c r="A404" s="65" t="s">
        <v>70</v>
      </c>
      <c r="B404" s="14">
        <v>951</v>
      </c>
      <c r="C404" s="12" t="s">
        <v>42</v>
      </c>
      <c r="D404" s="12" t="s">
        <v>242</v>
      </c>
      <c r="E404" s="12" t="s">
        <v>5</v>
      </c>
      <c r="F404" s="12"/>
      <c r="G404" s="90">
        <f>G405+G413</f>
        <v>2300</v>
      </c>
      <c r="H404" s="90">
        <f>H405+H413</f>
        <v>8564.02894</v>
      </c>
      <c r="I404" s="90">
        <f>I405+I413</f>
        <v>7765.037</v>
      </c>
      <c r="J404" s="194">
        <f t="shared" si="103"/>
        <v>337.6103043478261</v>
      </c>
      <c r="K404" s="110">
        <f t="shared" si="102"/>
        <v>90.670373190028</v>
      </c>
      <c r="M404" s="164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37"/>
      <c r="AD404" s="124"/>
    </row>
    <row r="405" spans="1:30" ht="19.5" outlineLevel="6" thickBot="1">
      <c r="A405" s="8" t="s">
        <v>168</v>
      </c>
      <c r="B405" s="15">
        <v>951</v>
      </c>
      <c r="C405" s="9" t="s">
        <v>75</v>
      </c>
      <c r="D405" s="9" t="s">
        <v>242</v>
      </c>
      <c r="E405" s="9" t="s">
        <v>5</v>
      </c>
      <c r="F405" s="9"/>
      <c r="G405" s="91">
        <f aca="true" t="shared" si="105" ref="G405:I406">G406</f>
        <v>300</v>
      </c>
      <c r="H405" s="91">
        <f t="shared" si="105"/>
        <v>972</v>
      </c>
      <c r="I405" s="91">
        <f t="shared" si="105"/>
        <v>972</v>
      </c>
      <c r="J405" s="194">
        <f t="shared" si="103"/>
        <v>324</v>
      </c>
      <c r="K405" s="110">
        <f t="shared" si="102"/>
        <v>100</v>
      </c>
      <c r="M405" s="125" t="e">
        <f>M406+#REF!</f>
        <v>#REF!</v>
      </c>
      <c r="N405" s="125" t="e">
        <f>N406+#REF!</f>
        <v>#REF!</v>
      </c>
      <c r="O405" s="125" t="e">
        <f>O406+#REF!</f>
        <v>#REF!</v>
      </c>
      <c r="P405" s="125" t="e">
        <f>P406+#REF!</f>
        <v>#REF!</v>
      </c>
      <c r="Q405" s="125" t="e">
        <f>Q406+#REF!</f>
        <v>#REF!</v>
      </c>
      <c r="R405" s="125" t="e">
        <f>R406+#REF!</f>
        <v>#REF!</v>
      </c>
      <c r="S405" s="125" t="e">
        <f>S406+#REF!</f>
        <v>#REF!</v>
      </c>
      <c r="T405" s="125" t="e">
        <f>T406+#REF!</f>
        <v>#REF!</v>
      </c>
      <c r="U405" s="125" t="e">
        <f>U406+#REF!</f>
        <v>#REF!</v>
      </c>
      <c r="V405" s="125" t="e">
        <f>V406+#REF!</f>
        <v>#REF!</v>
      </c>
      <c r="W405" s="125" t="e">
        <f>W406+#REF!</f>
        <v>#REF!</v>
      </c>
      <c r="X405" s="125" t="e">
        <f>X406+#REF!</f>
        <v>#REF!</v>
      </c>
      <c r="Y405" s="125" t="e">
        <f>Y406+#REF!</f>
        <v>#REF!</v>
      </c>
      <c r="Z405" s="125" t="e">
        <f>Z406+#REF!</f>
        <v>#REF!</v>
      </c>
      <c r="AA405" s="125" t="e">
        <f>AA406+#REF!</f>
        <v>#REF!</v>
      </c>
      <c r="AB405" s="125" t="e">
        <f>AB406+#REF!</f>
        <v>#REF!</v>
      </c>
      <c r="AC405" s="161" t="e">
        <f>AC406+#REF!</f>
        <v>#REF!</v>
      </c>
      <c r="AD405" s="124" t="e">
        <f>AC405/G399*100</f>
        <v>#REF!</v>
      </c>
    </row>
    <row r="406" spans="1:30" ht="16.5" outlineLevel="6" thickBot="1">
      <c r="A406" s="58" t="s">
        <v>222</v>
      </c>
      <c r="B406" s="63">
        <v>951</v>
      </c>
      <c r="C406" s="50" t="s">
        <v>75</v>
      </c>
      <c r="D406" s="50" t="s">
        <v>281</v>
      </c>
      <c r="E406" s="50" t="s">
        <v>5</v>
      </c>
      <c r="F406" s="50"/>
      <c r="G406" s="93">
        <f t="shared" si="105"/>
        <v>300</v>
      </c>
      <c r="H406" s="93">
        <f t="shared" si="105"/>
        <v>972</v>
      </c>
      <c r="I406" s="93">
        <f t="shared" si="105"/>
        <v>972</v>
      </c>
      <c r="J406" s="194">
        <f t="shared" si="103"/>
        <v>324</v>
      </c>
      <c r="K406" s="110">
        <f t="shared" si="102"/>
        <v>100</v>
      </c>
      <c r="M406" s="128">
        <f aca="true" t="shared" si="106" ref="M406:AC406">M407</f>
        <v>0</v>
      </c>
      <c r="N406" s="128">
        <f t="shared" si="106"/>
        <v>0</v>
      </c>
      <c r="O406" s="128">
        <f t="shared" si="106"/>
        <v>0</v>
      </c>
      <c r="P406" s="128">
        <f t="shared" si="106"/>
        <v>0</v>
      </c>
      <c r="Q406" s="128">
        <f t="shared" si="106"/>
        <v>0</v>
      </c>
      <c r="R406" s="128">
        <f t="shared" si="106"/>
        <v>0</v>
      </c>
      <c r="S406" s="128">
        <f t="shared" si="106"/>
        <v>0</v>
      </c>
      <c r="T406" s="128">
        <f t="shared" si="106"/>
        <v>0</v>
      </c>
      <c r="U406" s="128">
        <f t="shared" si="106"/>
        <v>0</v>
      </c>
      <c r="V406" s="128">
        <f t="shared" si="106"/>
        <v>0</v>
      </c>
      <c r="W406" s="128">
        <f t="shared" si="106"/>
        <v>0</v>
      </c>
      <c r="X406" s="128">
        <f t="shared" si="106"/>
        <v>0</v>
      </c>
      <c r="Y406" s="128">
        <f t="shared" si="106"/>
        <v>0</v>
      </c>
      <c r="Z406" s="128">
        <f t="shared" si="106"/>
        <v>0</v>
      </c>
      <c r="AA406" s="128">
        <f t="shared" si="106"/>
        <v>0</v>
      </c>
      <c r="AB406" s="128">
        <f t="shared" si="106"/>
        <v>0</v>
      </c>
      <c r="AC406" s="139">
        <f t="shared" si="106"/>
        <v>499.74378</v>
      </c>
      <c r="AD406" s="124">
        <f>AC406/G400*100</f>
        <v>499.74378</v>
      </c>
    </row>
    <row r="407" spans="1:30" ht="30" customHeight="1" outlineLevel="6" thickBot="1">
      <c r="A407" s="70" t="s">
        <v>169</v>
      </c>
      <c r="B407" s="49">
        <v>951</v>
      </c>
      <c r="C407" s="50" t="s">
        <v>75</v>
      </c>
      <c r="D407" s="50" t="s">
        <v>454</v>
      </c>
      <c r="E407" s="50" t="s">
        <v>5</v>
      </c>
      <c r="F407" s="50"/>
      <c r="G407" s="93">
        <f>G409+G408+G411</f>
        <v>300</v>
      </c>
      <c r="H407" s="93">
        <f>H409+H408+H411</f>
        <v>972</v>
      </c>
      <c r="I407" s="93">
        <f>I409+I408+I411</f>
        <v>972</v>
      </c>
      <c r="J407" s="194">
        <f t="shared" si="103"/>
        <v>324</v>
      </c>
      <c r="K407" s="110">
        <f t="shared" si="102"/>
        <v>100</v>
      </c>
      <c r="M407" s="130">
        <f aca="true" t="shared" si="107" ref="M407:AC407">M409</f>
        <v>0</v>
      </c>
      <c r="N407" s="130">
        <f t="shared" si="107"/>
        <v>0</v>
      </c>
      <c r="O407" s="130">
        <f t="shared" si="107"/>
        <v>0</v>
      </c>
      <c r="P407" s="130">
        <f t="shared" si="107"/>
        <v>0</v>
      </c>
      <c r="Q407" s="130">
        <f t="shared" si="107"/>
        <v>0</v>
      </c>
      <c r="R407" s="130">
        <f t="shared" si="107"/>
        <v>0</v>
      </c>
      <c r="S407" s="130">
        <f t="shared" si="107"/>
        <v>0</v>
      </c>
      <c r="T407" s="130">
        <f t="shared" si="107"/>
        <v>0</v>
      </c>
      <c r="U407" s="130">
        <f t="shared" si="107"/>
        <v>0</v>
      </c>
      <c r="V407" s="130">
        <f t="shared" si="107"/>
        <v>0</v>
      </c>
      <c r="W407" s="130">
        <f t="shared" si="107"/>
        <v>0</v>
      </c>
      <c r="X407" s="130">
        <f t="shared" si="107"/>
        <v>0</v>
      </c>
      <c r="Y407" s="130">
        <f t="shared" si="107"/>
        <v>0</v>
      </c>
      <c r="Z407" s="130">
        <f t="shared" si="107"/>
        <v>0</v>
      </c>
      <c r="AA407" s="130">
        <f t="shared" si="107"/>
        <v>0</v>
      </c>
      <c r="AB407" s="130">
        <f t="shared" si="107"/>
        <v>0</v>
      </c>
      <c r="AC407" s="141">
        <f t="shared" si="107"/>
        <v>499.74378</v>
      </c>
      <c r="AD407" s="124">
        <f>AC407/G401*100</f>
        <v>499.74378</v>
      </c>
    </row>
    <row r="408" spans="1:34" ht="19.5" customHeight="1" outlineLevel="6" thickBot="1">
      <c r="A408" s="99" t="s">
        <v>320</v>
      </c>
      <c r="B408" s="111">
        <v>951</v>
      </c>
      <c r="C408" s="100" t="s">
        <v>75</v>
      </c>
      <c r="D408" s="100" t="s">
        <v>454</v>
      </c>
      <c r="E408" s="100" t="s">
        <v>308</v>
      </c>
      <c r="F408" s="100"/>
      <c r="G408" s="101">
        <v>30</v>
      </c>
      <c r="H408" s="101">
        <v>71</v>
      </c>
      <c r="I408" s="101">
        <v>71</v>
      </c>
      <c r="J408" s="194">
        <f t="shared" si="103"/>
        <v>236.66666666666666</v>
      </c>
      <c r="K408" s="110">
        <f t="shared" si="102"/>
        <v>100</v>
      </c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2"/>
      <c r="AD408" s="144"/>
      <c r="AH408" s="184"/>
    </row>
    <row r="409" spans="1:30" ht="18.75" customHeight="1" outlineLevel="6" thickBot="1">
      <c r="A409" s="5" t="s">
        <v>96</v>
      </c>
      <c r="B409" s="17">
        <v>951</v>
      </c>
      <c r="C409" s="6" t="s">
        <v>75</v>
      </c>
      <c r="D409" s="6" t="s">
        <v>454</v>
      </c>
      <c r="E409" s="6" t="s">
        <v>91</v>
      </c>
      <c r="F409" s="6"/>
      <c r="G409" s="96">
        <f>G410</f>
        <v>270</v>
      </c>
      <c r="H409" s="96">
        <f>H410</f>
        <v>831</v>
      </c>
      <c r="I409" s="96">
        <f>I410</f>
        <v>831</v>
      </c>
      <c r="J409" s="194">
        <f t="shared" si="103"/>
        <v>307.77777777777777</v>
      </c>
      <c r="K409" s="110">
        <f t="shared" si="102"/>
        <v>100</v>
      </c>
      <c r="M409" s="106">
        <f aca="true" t="shared" si="108" ref="M409:AC409">M410</f>
        <v>0</v>
      </c>
      <c r="N409" s="106">
        <f t="shared" si="108"/>
        <v>0</v>
      </c>
      <c r="O409" s="106">
        <f t="shared" si="108"/>
        <v>0</v>
      </c>
      <c r="P409" s="106">
        <f t="shared" si="108"/>
        <v>0</v>
      </c>
      <c r="Q409" s="106">
        <f t="shared" si="108"/>
        <v>0</v>
      </c>
      <c r="R409" s="106">
        <f t="shared" si="108"/>
        <v>0</v>
      </c>
      <c r="S409" s="106">
        <f t="shared" si="108"/>
        <v>0</v>
      </c>
      <c r="T409" s="106">
        <f t="shared" si="108"/>
        <v>0</v>
      </c>
      <c r="U409" s="106">
        <f t="shared" si="108"/>
        <v>0</v>
      </c>
      <c r="V409" s="106">
        <f t="shared" si="108"/>
        <v>0</v>
      </c>
      <c r="W409" s="106">
        <f t="shared" si="108"/>
        <v>0</v>
      </c>
      <c r="X409" s="106">
        <f t="shared" si="108"/>
        <v>0</v>
      </c>
      <c r="Y409" s="106">
        <f t="shared" si="108"/>
        <v>0</v>
      </c>
      <c r="Z409" s="106">
        <f t="shared" si="108"/>
        <v>0</v>
      </c>
      <c r="AA409" s="106">
        <f t="shared" si="108"/>
        <v>0</v>
      </c>
      <c r="AB409" s="106">
        <f t="shared" si="108"/>
        <v>0</v>
      </c>
      <c r="AC409" s="143">
        <f t="shared" si="108"/>
        <v>499.74378</v>
      </c>
      <c r="AD409" s="124">
        <f>AC409/G402*100</f>
        <v>499.74378</v>
      </c>
    </row>
    <row r="410" spans="1:34" ht="32.25" outlineLevel="6" thickBot="1">
      <c r="A410" s="47" t="s">
        <v>97</v>
      </c>
      <c r="B410" s="51">
        <v>951</v>
      </c>
      <c r="C410" s="52" t="s">
        <v>75</v>
      </c>
      <c r="D410" s="52" t="s">
        <v>454</v>
      </c>
      <c r="E410" s="52" t="s">
        <v>92</v>
      </c>
      <c r="F410" s="52"/>
      <c r="G410" s="92">
        <v>270</v>
      </c>
      <c r="H410" s="92">
        <v>831</v>
      </c>
      <c r="I410" s="92">
        <v>831</v>
      </c>
      <c r="J410" s="194">
        <f t="shared" si="103"/>
        <v>307.77777777777777</v>
      </c>
      <c r="K410" s="110">
        <f t="shared" si="102"/>
        <v>100</v>
      </c>
      <c r="M410" s="163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126"/>
      <c r="AC410" s="136">
        <v>499.74378</v>
      </c>
      <c r="AD410" s="124">
        <f>AC410/G403*100</f>
        <v>499.74378</v>
      </c>
      <c r="AH410" s="184"/>
    </row>
    <row r="411" spans="1:30" ht="19.5" outlineLevel="6" thickBot="1">
      <c r="A411" s="5" t="s">
        <v>324</v>
      </c>
      <c r="B411" s="17">
        <v>951</v>
      </c>
      <c r="C411" s="6" t="s">
        <v>75</v>
      </c>
      <c r="D411" s="6" t="s">
        <v>454</v>
      </c>
      <c r="E411" s="6" t="s">
        <v>327</v>
      </c>
      <c r="F411" s="6"/>
      <c r="G411" s="96">
        <f>G412</f>
        <v>0</v>
      </c>
      <c r="H411" s="96">
        <f>H412</f>
        <v>70</v>
      </c>
      <c r="I411" s="96">
        <f>I412</f>
        <v>70</v>
      </c>
      <c r="J411" s="194" t="e">
        <f t="shared" si="103"/>
        <v>#DIV/0!</v>
      </c>
      <c r="K411" s="110">
        <f t="shared" si="102"/>
        <v>100</v>
      </c>
      <c r="M411" s="164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37"/>
      <c r="AD411" s="124"/>
    </row>
    <row r="412" spans="1:34" ht="48" outlineLevel="6" thickBot="1">
      <c r="A412" s="47" t="s">
        <v>325</v>
      </c>
      <c r="B412" s="51">
        <v>951</v>
      </c>
      <c r="C412" s="52" t="s">
        <v>75</v>
      </c>
      <c r="D412" s="52" t="s">
        <v>454</v>
      </c>
      <c r="E412" s="52" t="s">
        <v>327</v>
      </c>
      <c r="F412" s="52"/>
      <c r="G412" s="92">
        <v>0</v>
      </c>
      <c r="H412" s="92">
        <v>70</v>
      </c>
      <c r="I412" s="92">
        <v>70</v>
      </c>
      <c r="J412" s="194" t="e">
        <f t="shared" si="103"/>
        <v>#DIV/0!</v>
      </c>
      <c r="K412" s="110">
        <f t="shared" si="102"/>
        <v>100</v>
      </c>
      <c r="M412" s="164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37"/>
      <c r="AD412" s="124"/>
      <c r="AH412" s="184"/>
    </row>
    <row r="413" spans="1:30" ht="19.5" outlineLevel="6" thickBot="1">
      <c r="A413" s="8" t="s">
        <v>381</v>
      </c>
      <c r="B413" s="15">
        <v>951</v>
      </c>
      <c r="C413" s="9" t="s">
        <v>383</v>
      </c>
      <c r="D413" s="9" t="s">
        <v>242</v>
      </c>
      <c r="E413" s="9" t="s">
        <v>5</v>
      </c>
      <c r="F413" s="9"/>
      <c r="G413" s="91">
        <f>G414</f>
        <v>2000</v>
      </c>
      <c r="H413" s="91">
        <f>H414</f>
        <v>7592.02894</v>
      </c>
      <c r="I413" s="91">
        <f>I414</f>
        <v>6793.037</v>
      </c>
      <c r="J413" s="194">
        <f t="shared" si="103"/>
        <v>339.65185</v>
      </c>
      <c r="K413" s="110">
        <f t="shared" si="102"/>
        <v>89.47591024330316</v>
      </c>
      <c r="M413" s="164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37"/>
      <c r="AD413" s="124"/>
    </row>
    <row r="414" spans="1:30" ht="19.5" outlineLevel="6" thickBot="1">
      <c r="A414" s="58" t="s">
        <v>382</v>
      </c>
      <c r="B414" s="63">
        <v>951</v>
      </c>
      <c r="C414" s="50" t="s">
        <v>383</v>
      </c>
      <c r="D414" s="50" t="s">
        <v>281</v>
      </c>
      <c r="E414" s="50" t="s">
        <v>5</v>
      </c>
      <c r="F414" s="50"/>
      <c r="G414" s="93">
        <f>G423+G415+G426+G420</f>
        <v>2000</v>
      </c>
      <c r="H414" s="93">
        <f>H423+H415+H426+H420</f>
        <v>7592.02894</v>
      </c>
      <c r="I414" s="93">
        <f>I423+I415+I426+I420</f>
        <v>6793.037</v>
      </c>
      <c r="J414" s="194">
        <f t="shared" si="103"/>
        <v>339.65185</v>
      </c>
      <c r="K414" s="110">
        <f t="shared" si="102"/>
        <v>89.47591024330316</v>
      </c>
      <c r="M414" s="164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37"/>
      <c r="AD414" s="124"/>
    </row>
    <row r="415" spans="1:30" ht="48" outlineLevel="6" thickBot="1">
      <c r="A415" s="70" t="s">
        <v>169</v>
      </c>
      <c r="B415" s="49">
        <v>951</v>
      </c>
      <c r="C415" s="50" t="s">
        <v>383</v>
      </c>
      <c r="D415" s="50" t="s">
        <v>454</v>
      </c>
      <c r="E415" s="50" t="s">
        <v>5</v>
      </c>
      <c r="F415" s="50"/>
      <c r="G415" s="93">
        <f>G416+G418</f>
        <v>0</v>
      </c>
      <c r="H415" s="93">
        <f>H416+H418</f>
        <v>1495.83637</v>
      </c>
      <c r="I415" s="93">
        <f>I416+I418</f>
        <v>821.399</v>
      </c>
      <c r="J415" s="194" t="e">
        <f t="shared" si="103"/>
        <v>#DIV/0!</v>
      </c>
      <c r="K415" s="110">
        <f t="shared" si="102"/>
        <v>54.91235648990137</v>
      </c>
      <c r="M415" s="164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37"/>
      <c r="AD415" s="124"/>
    </row>
    <row r="416" spans="1:30" ht="32.25" outlineLevel="6" thickBot="1">
      <c r="A416" s="5" t="s">
        <v>96</v>
      </c>
      <c r="B416" s="17">
        <v>951</v>
      </c>
      <c r="C416" s="6" t="s">
        <v>383</v>
      </c>
      <c r="D416" s="6" t="s">
        <v>454</v>
      </c>
      <c r="E416" s="6" t="s">
        <v>91</v>
      </c>
      <c r="F416" s="6"/>
      <c r="G416" s="96">
        <f>G417</f>
        <v>0</v>
      </c>
      <c r="H416" s="96">
        <f>H417</f>
        <v>790.83</v>
      </c>
      <c r="I416" s="96">
        <f>I417</f>
        <v>790.83</v>
      </c>
      <c r="J416" s="194" t="e">
        <f t="shared" si="103"/>
        <v>#DIV/0!</v>
      </c>
      <c r="K416" s="110">
        <f t="shared" si="102"/>
        <v>100</v>
      </c>
      <c r="M416" s="164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37"/>
      <c r="AD416" s="124"/>
    </row>
    <row r="417" spans="1:34" ht="32.25" outlineLevel="6" thickBot="1">
      <c r="A417" s="47" t="s">
        <v>97</v>
      </c>
      <c r="B417" s="51">
        <v>951</v>
      </c>
      <c r="C417" s="52" t="s">
        <v>383</v>
      </c>
      <c r="D417" s="52" t="s">
        <v>454</v>
      </c>
      <c r="E417" s="52" t="s">
        <v>92</v>
      </c>
      <c r="F417" s="52"/>
      <c r="G417" s="92">
        <v>0</v>
      </c>
      <c r="H417" s="92">
        <v>790.83</v>
      </c>
      <c r="I417" s="92">
        <v>790.83</v>
      </c>
      <c r="J417" s="194" t="e">
        <f t="shared" si="103"/>
        <v>#DIV/0!</v>
      </c>
      <c r="K417" s="110">
        <f t="shared" si="102"/>
        <v>100</v>
      </c>
      <c r="M417" s="164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37"/>
      <c r="AD417" s="124"/>
      <c r="AH417" s="184"/>
    </row>
    <row r="418" spans="1:30" ht="19.5" outlineLevel="6" thickBot="1">
      <c r="A418" s="5" t="s">
        <v>324</v>
      </c>
      <c r="B418" s="17">
        <v>951</v>
      </c>
      <c r="C418" s="6" t="s">
        <v>383</v>
      </c>
      <c r="D418" s="6" t="s">
        <v>454</v>
      </c>
      <c r="E418" s="6" t="s">
        <v>326</v>
      </c>
      <c r="F418" s="6"/>
      <c r="G418" s="96">
        <f>G419</f>
        <v>0</v>
      </c>
      <c r="H418" s="96">
        <f>H419</f>
        <v>705.00637</v>
      </c>
      <c r="I418" s="96">
        <f>I419</f>
        <v>30.569</v>
      </c>
      <c r="J418" s="194" t="e">
        <f t="shared" si="103"/>
        <v>#DIV/0!</v>
      </c>
      <c r="K418" s="110">
        <f t="shared" si="102"/>
        <v>4.335989191133124</v>
      </c>
      <c r="M418" s="164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37"/>
      <c r="AD418" s="124"/>
    </row>
    <row r="419" spans="1:34" ht="48" outlineLevel="6" thickBot="1">
      <c r="A419" s="47" t="s">
        <v>325</v>
      </c>
      <c r="B419" s="51">
        <v>951</v>
      </c>
      <c r="C419" s="52" t="s">
        <v>383</v>
      </c>
      <c r="D419" s="52" t="s">
        <v>454</v>
      </c>
      <c r="E419" s="52" t="s">
        <v>327</v>
      </c>
      <c r="F419" s="52"/>
      <c r="G419" s="92">
        <v>0</v>
      </c>
      <c r="H419" s="92">
        <v>705.00637</v>
      </c>
      <c r="I419" s="92">
        <v>30.569</v>
      </c>
      <c r="J419" s="194" t="e">
        <f t="shared" si="103"/>
        <v>#DIV/0!</v>
      </c>
      <c r="K419" s="110">
        <f t="shared" si="102"/>
        <v>4.335989191133124</v>
      </c>
      <c r="M419" s="164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37"/>
      <c r="AD419" s="124"/>
      <c r="AH419" s="184"/>
    </row>
    <row r="420" spans="1:30" ht="32.25" outlineLevel="6" thickBot="1">
      <c r="A420" s="70" t="s">
        <v>455</v>
      </c>
      <c r="B420" s="49">
        <v>951</v>
      </c>
      <c r="C420" s="50" t="s">
        <v>383</v>
      </c>
      <c r="D420" s="50" t="s">
        <v>426</v>
      </c>
      <c r="E420" s="50" t="s">
        <v>5</v>
      </c>
      <c r="F420" s="50"/>
      <c r="G420" s="93">
        <f aca="true" t="shared" si="109" ref="G420:I421">G421</f>
        <v>0</v>
      </c>
      <c r="H420" s="93">
        <f t="shared" si="109"/>
        <v>3113.875</v>
      </c>
      <c r="I420" s="93">
        <f t="shared" si="109"/>
        <v>2989.32</v>
      </c>
      <c r="J420" s="194" t="e">
        <f t="shared" si="103"/>
        <v>#DIV/0!</v>
      </c>
      <c r="K420" s="110">
        <f t="shared" si="102"/>
        <v>96.00000000000001</v>
      </c>
      <c r="M420" s="164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37"/>
      <c r="AD420" s="124"/>
    </row>
    <row r="421" spans="1:30" ht="32.25" outlineLevel="6" thickBot="1">
      <c r="A421" s="5" t="s">
        <v>96</v>
      </c>
      <c r="B421" s="17">
        <v>951</v>
      </c>
      <c r="C421" s="6" t="s">
        <v>383</v>
      </c>
      <c r="D421" s="6" t="s">
        <v>426</v>
      </c>
      <c r="E421" s="6" t="s">
        <v>91</v>
      </c>
      <c r="F421" s="6"/>
      <c r="G421" s="96">
        <f t="shared" si="109"/>
        <v>0</v>
      </c>
      <c r="H421" s="96">
        <f t="shared" si="109"/>
        <v>3113.875</v>
      </c>
      <c r="I421" s="96">
        <f t="shared" si="109"/>
        <v>2989.32</v>
      </c>
      <c r="J421" s="194" t="e">
        <f t="shared" si="103"/>
        <v>#DIV/0!</v>
      </c>
      <c r="K421" s="110">
        <f t="shared" si="102"/>
        <v>96.00000000000001</v>
      </c>
      <c r="M421" s="164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37"/>
      <c r="AD421" s="124"/>
    </row>
    <row r="422" spans="1:34" ht="32.25" outlineLevel="6" thickBot="1">
      <c r="A422" s="47" t="s">
        <v>97</v>
      </c>
      <c r="B422" s="51">
        <v>951</v>
      </c>
      <c r="C422" s="52" t="s">
        <v>383</v>
      </c>
      <c r="D422" s="52" t="s">
        <v>426</v>
      </c>
      <c r="E422" s="52" t="s">
        <v>92</v>
      </c>
      <c r="F422" s="52"/>
      <c r="G422" s="92">
        <v>0</v>
      </c>
      <c r="H422" s="92">
        <v>3113.875</v>
      </c>
      <c r="I422" s="92">
        <v>2989.32</v>
      </c>
      <c r="J422" s="194" t="e">
        <f t="shared" si="103"/>
        <v>#DIV/0!</v>
      </c>
      <c r="K422" s="110">
        <f t="shared" si="102"/>
        <v>96.00000000000001</v>
      </c>
      <c r="M422" s="164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37"/>
      <c r="AD422" s="124"/>
      <c r="AH422" s="184"/>
    </row>
    <row r="423" spans="1:30" ht="33" customHeight="1" outlineLevel="6" thickBot="1">
      <c r="A423" s="70" t="s">
        <v>457</v>
      </c>
      <c r="B423" s="49">
        <v>951</v>
      </c>
      <c r="C423" s="50" t="s">
        <v>383</v>
      </c>
      <c r="D423" s="50" t="s">
        <v>456</v>
      </c>
      <c r="E423" s="50" t="s">
        <v>5</v>
      </c>
      <c r="F423" s="50"/>
      <c r="G423" s="93">
        <f aca="true" t="shared" si="110" ref="G423:I424">G424</f>
        <v>2000</v>
      </c>
      <c r="H423" s="93">
        <f t="shared" si="110"/>
        <v>2000</v>
      </c>
      <c r="I423" s="93">
        <f t="shared" si="110"/>
        <v>2000</v>
      </c>
      <c r="J423" s="194">
        <f t="shared" si="103"/>
        <v>100</v>
      </c>
      <c r="K423" s="110">
        <f t="shared" si="102"/>
        <v>100</v>
      </c>
      <c r="M423" s="164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37"/>
      <c r="AD423" s="124"/>
    </row>
    <row r="424" spans="1:30" ht="19.5" outlineLevel="6" thickBot="1">
      <c r="A424" s="5" t="s">
        <v>324</v>
      </c>
      <c r="B424" s="17">
        <v>951</v>
      </c>
      <c r="C424" s="6" t="s">
        <v>383</v>
      </c>
      <c r="D424" s="6" t="s">
        <v>456</v>
      </c>
      <c r="E424" s="6" t="s">
        <v>326</v>
      </c>
      <c r="F424" s="6"/>
      <c r="G424" s="96">
        <f t="shared" si="110"/>
        <v>2000</v>
      </c>
      <c r="H424" s="96">
        <f t="shared" si="110"/>
        <v>2000</v>
      </c>
      <c r="I424" s="96">
        <f t="shared" si="110"/>
        <v>2000</v>
      </c>
      <c r="J424" s="194">
        <f t="shared" si="103"/>
        <v>100</v>
      </c>
      <c r="K424" s="110">
        <f t="shared" si="102"/>
        <v>100</v>
      </c>
      <c r="M424" s="164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37"/>
      <c r="AD424" s="124"/>
    </row>
    <row r="425" spans="1:34" ht="38.25" customHeight="1" outlineLevel="6" thickBot="1">
      <c r="A425" s="47" t="s">
        <v>325</v>
      </c>
      <c r="B425" s="51">
        <v>951</v>
      </c>
      <c r="C425" s="52" t="s">
        <v>383</v>
      </c>
      <c r="D425" s="52" t="s">
        <v>456</v>
      </c>
      <c r="E425" s="52" t="s">
        <v>327</v>
      </c>
      <c r="F425" s="52"/>
      <c r="G425" s="92">
        <v>2000</v>
      </c>
      <c r="H425" s="92">
        <v>2000</v>
      </c>
      <c r="I425" s="92">
        <v>2000</v>
      </c>
      <c r="J425" s="194">
        <f t="shared" si="103"/>
        <v>100</v>
      </c>
      <c r="K425" s="110">
        <f t="shared" si="102"/>
        <v>100</v>
      </c>
      <c r="M425" s="164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37"/>
      <c r="AD425" s="124"/>
      <c r="AH425" s="184"/>
    </row>
    <row r="426" spans="1:30" ht="38.25" customHeight="1" outlineLevel="6" thickBot="1">
      <c r="A426" s="70" t="s">
        <v>397</v>
      </c>
      <c r="B426" s="49">
        <v>951</v>
      </c>
      <c r="C426" s="50" t="s">
        <v>383</v>
      </c>
      <c r="D426" s="50" t="s">
        <v>458</v>
      </c>
      <c r="E426" s="50" t="s">
        <v>5</v>
      </c>
      <c r="F426" s="50"/>
      <c r="G426" s="93">
        <f aca="true" t="shared" si="111" ref="G426:I427">G427</f>
        <v>0</v>
      </c>
      <c r="H426" s="93">
        <f t="shared" si="111"/>
        <v>982.31757</v>
      </c>
      <c r="I426" s="93">
        <f t="shared" si="111"/>
        <v>982.318</v>
      </c>
      <c r="J426" s="194" t="e">
        <f t="shared" si="103"/>
        <v>#DIV/0!</v>
      </c>
      <c r="K426" s="110">
        <f t="shared" si="102"/>
        <v>100.00004377403124</v>
      </c>
      <c r="M426" s="164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37"/>
      <c r="AD426" s="124"/>
    </row>
    <row r="427" spans="1:30" ht="24.75" customHeight="1" outlineLevel="6" thickBot="1">
      <c r="A427" s="5" t="s">
        <v>324</v>
      </c>
      <c r="B427" s="17">
        <v>951</v>
      </c>
      <c r="C427" s="6" t="s">
        <v>383</v>
      </c>
      <c r="D427" s="6" t="s">
        <v>458</v>
      </c>
      <c r="E427" s="6" t="s">
        <v>327</v>
      </c>
      <c r="F427" s="6"/>
      <c r="G427" s="96">
        <f t="shared" si="111"/>
        <v>0</v>
      </c>
      <c r="H427" s="96">
        <f t="shared" si="111"/>
        <v>982.31757</v>
      </c>
      <c r="I427" s="96">
        <f t="shared" si="111"/>
        <v>982.318</v>
      </c>
      <c r="J427" s="194" t="e">
        <f t="shared" si="103"/>
        <v>#DIV/0!</v>
      </c>
      <c r="K427" s="110">
        <f t="shared" si="102"/>
        <v>100.00004377403124</v>
      </c>
      <c r="M427" s="164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37"/>
      <c r="AD427" s="124"/>
    </row>
    <row r="428" spans="1:34" ht="38.25" customHeight="1" outlineLevel="6" thickBot="1">
      <c r="A428" s="47" t="s">
        <v>325</v>
      </c>
      <c r="B428" s="51">
        <v>951</v>
      </c>
      <c r="C428" s="52" t="s">
        <v>383</v>
      </c>
      <c r="D428" s="52" t="s">
        <v>458</v>
      </c>
      <c r="E428" s="52" t="s">
        <v>327</v>
      </c>
      <c r="F428" s="52"/>
      <c r="G428" s="92">
        <v>0</v>
      </c>
      <c r="H428" s="92">
        <v>982.31757</v>
      </c>
      <c r="I428" s="92">
        <v>982.318</v>
      </c>
      <c r="J428" s="194" t="e">
        <f t="shared" si="103"/>
        <v>#DIV/0!</v>
      </c>
      <c r="K428" s="110">
        <f t="shared" si="102"/>
        <v>100.00004377403124</v>
      </c>
      <c r="M428" s="164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37"/>
      <c r="AD428" s="124"/>
      <c r="AH428" s="184"/>
    </row>
    <row r="429" spans="1:30" ht="24.75" customHeight="1" outlineLevel="6" thickBot="1">
      <c r="A429" s="65" t="s">
        <v>69</v>
      </c>
      <c r="B429" s="14">
        <v>951</v>
      </c>
      <c r="C429" s="12" t="s">
        <v>68</v>
      </c>
      <c r="D429" s="12" t="s">
        <v>242</v>
      </c>
      <c r="E429" s="12" t="s">
        <v>5</v>
      </c>
      <c r="F429" s="12"/>
      <c r="G429" s="90">
        <f aca="true" t="shared" si="112" ref="G429:H434">G430</f>
        <v>2200</v>
      </c>
      <c r="H429" s="90">
        <f t="shared" si="112"/>
        <v>2880</v>
      </c>
      <c r="I429" s="90">
        <f aca="true" t="shared" si="113" ref="I429:I434">I430</f>
        <v>2880</v>
      </c>
      <c r="J429" s="194">
        <f t="shared" si="103"/>
        <v>130.9090909090909</v>
      </c>
      <c r="K429" s="110">
        <f t="shared" si="102"/>
        <v>100</v>
      </c>
      <c r="M429" s="164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37"/>
      <c r="AD429" s="124"/>
    </row>
    <row r="430" spans="1:30" ht="32.25" outlineLevel="6" thickBot="1">
      <c r="A430" s="79" t="s">
        <v>41</v>
      </c>
      <c r="B430" s="14">
        <v>951</v>
      </c>
      <c r="C430" s="26" t="s">
        <v>77</v>
      </c>
      <c r="D430" s="26" t="s">
        <v>242</v>
      </c>
      <c r="E430" s="26" t="s">
        <v>5</v>
      </c>
      <c r="F430" s="26"/>
      <c r="G430" s="98">
        <f t="shared" si="112"/>
        <v>2200</v>
      </c>
      <c r="H430" s="98">
        <f t="shared" si="112"/>
        <v>2880</v>
      </c>
      <c r="I430" s="98">
        <f t="shared" si="113"/>
        <v>2880</v>
      </c>
      <c r="J430" s="194">
        <f t="shared" si="103"/>
        <v>130.9090909090909</v>
      </c>
      <c r="K430" s="110">
        <f t="shared" si="102"/>
        <v>100</v>
      </c>
      <c r="M430" s="128">
        <f aca="true" t="shared" si="114" ref="M430:AC430">M431</f>
        <v>0</v>
      </c>
      <c r="N430" s="128">
        <f t="shared" si="114"/>
        <v>0</v>
      </c>
      <c r="O430" s="128">
        <f t="shared" si="114"/>
        <v>0</v>
      </c>
      <c r="P430" s="128">
        <f t="shared" si="114"/>
        <v>0</v>
      </c>
      <c r="Q430" s="128">
        <f t="shared" si="114"/>
        <v>0</v>
      </c>
      <c r="R430" s="128">
        <f t="shared" si="114"/>
        <v>0</v>
      </c>
      <c r="S430" s="128">
        <f t="shared" si="114"/>
        <v>0</v>
      </c>
      <c r="T430" s="128">
        <f t="shared" si="114"/>
        <v>0</v>
      </c>
      <c r="U430" s="128">
        <f t="shared" si="114"/>
        <v>0</v>
      </c>
      <c r="V430" s="128">
        <f t="shared" si="114"/>
        <v>0</v>
      </c>
      <c r="W430" s="128">
        <f t="shared" si="114"/>
        <v>0</v>
      </c>
      <c r="X430" s="128">
        <f t="shared" si="114"/>
        <v>0</v>
      </c>
      <c r="Y430" s="128">
        <f t="shared" si="114"/>
        <v>0</v>
      </c>
      <c r="Z430" s="128">
        <f t="shared" si="114"/>
        <v>0</v>
      </c>
      <c r="AA430" s="128">
        <f t="shared" si="114"/>
        <v>0</v>
      </c>
      <c r="AB430" s="128">
        <f t="shared" si="114"/>
        <v>0</v>
      </c>
      <c r="AC430" s="128">
        <f t="shared" si="114"/>
        <v>0</v>
      </c>
      <c r="AD430" s="124">
        <f>AC430/G410*100</f>
        <v>0</v>
      </c>
    </row>
    <row r="431" spans="1:30" ht="32.25" outlineLevel="6" thickBot="1">
      <c r="A431" s="68" t="s">
        <v>131</v>
      </c>
      <c r="B431" s="15">
        <v>951</v>
      </c>
      <c r="C431" s="9" t="s">
        <v>77</v>
      </c>
      <c r="D431" s="9" t="s">
        <v>243</v>
      </c>
      <c r="E431" s="9" t="s">
        <v>5</v>
      </c>
      <c r="F431" s="9"/>
      <c r="G431" s="91">
        <f t="shared" si="112"/>
        <v>2200</v>
      </c>
      <c r="H431" s="91">
        <f t="shared" si="112"/>
        <v>2880</v>
      </c>
      <c r="I431" s="91">
        <f t="shared" si="113"/>
        <v>2880</v>
      </c>
      <c r="J431" s="194">
        <f t="shared" si="103"/>
        <v>130.9090909090909</v>
      </c>
      <c r="K431" s="110">
        <f t="shared" si="102"/>
        <v>100</v>
      </c>
      <c r="M431" s="164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37">
        <v>0</v>
      </c>
      <c r="AD431" s="124" t="e">
        <f>AC431/#REF!*100</f>
        <v>#REF!</v>
      </c>
    </row>
    <row r="432" spans="1:30" ht="32.25" outlineLevel="6" thickBot="1">
      <c r="A432" s="68" t="s">
        <v>132</v>
      </c>
      <c r="B432" s="15">
        <v>951</v>
      </c>
      <c r="C432" s="9" t="s">
        <v>77</v>
      </c>
      <c r="D432" s="9" t="s">
        <v>244</v>
      </c>
      <c r="E432" s="9" t="s">
        <v>5</v>
      </c>
      <c r="F432" s="9"/>
      <c r="G432" s="91">
        <f t="shared" si="112"/>
        <v>2200</v>
      </c>
      <c r="H432" s="91">
        <f t="shared" si="112"/>
        <v>2880</v>
      </c>
      <c r="I432" s="91">
        <f t="shared" si="113"/>
        <v>2880</v>
      </c>
      <c r="J432" s="194">
        <f t="shared" si="103"/>
        <v>130.9090909090909</v>
      </c>
      <c r="K432" s="110">
        <f t="shared" si="102"/>
        <v>100</v>
      </c>
      <c r="M432" s="164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37"/>
      <c r="AD432" s="124"/>
    </row>
    <row r="433" spans="1:30" ht="35.25" customHeight="1" outlineLevel="6" thickBot="1">
      <c r="A433" s="70" t="s">
        <v>170</v>
      </c>
      <c r="B433" s="49">
        <v>951</v>
      </c>
      <c r="C433" s="50" t="s">
        <v>77</v>
      </c>
      <c r="D433" s="50" t="s">
        <v>459</v>
      </c>
      <c r="E433" s="50" t="s">
        <v>5</v>
      </c>
      <c r="F433" s="50"/>
      <c r="G433" s="93">
        <f t="shared" si="112"/>
        <v>2200</v>
      </c>
      <c r="H433" s="93">
        <f t="shared" si="112"/>
        <v>2880</v>
      </c>
      <c r="I433" s="93">
        <f t="shared" si="113"/>
        <v>2880</v>
      </c>
      <c r="J433" s="194">
        <f t="shared" si="103"/>
        <v>130.9090909090909</v>
      </c>
      <c r="K433" s="110">
        <f t="shared" si="102"/>
        <v>100</v>
      </c>
      <c r="M433" s="125" t="e">
        <f>M434+#REF!</f>
        <v>#REF!</v>
      </c>
      <c r="N433" s="125" t="e">
        <f>N434+#REF!</f>
        <v>#REF!</v>
      </c>
      <c r="O433" s="125" t="e">
        <f>O434+#REF!</f>
        <v>#REF!</v>
      </c>
      <c r="P433" s="125" t="e">
        <f>P434+#REF!</f>
        <v>#REF!</v>
      </c>
      <c r="Q433" s="125" t="e">
        <f>Q434+#REF!</f>
        <v>#REF!</v>
      </c>
      <c r="R433" s="125" t="e">
        <f>R434+#REF!</f>
        <v>#REF!</v>
      </c>
      <c r="S433" s="125" t="e">
        <f>S434+#REF!</f>
        <v>#REF!</v>
      </c>
      <c r="T433" s="125" t="e">
        <f>T434+#REF!</f>
        <v>#REF!</v>
      </c>
      <c r="U433" s="125" t="e">
        <f>U434+#REF!</f>
        <v>#REF!</v>
      </c>
      <c r="V433" s="125" t="e">
        <f>V434+#REF!</f>
        <v>#REF!</v>
      </c>
      <c r="W433" s="125" t="e">
        <f>W434+#REF!</f>
        <v>#REF!</v>
      </c>
      <c r="X433" s="125" t="e">
        <f>X434+#REF!</f>
        <v>#REF!</v>
      </c>
      <c r="Y433" s="125" t="e">
        <f>Y434+#REF!</f>
        <v>#REF!</v>
      </c>
      <c r="Z433" s="125" t="e">
        <f>Z434+#REF!</f>
        <v>#REF!</v>
      </c>
      <c r="AA433" s="125" t="e">
        <f>AA434+#REF!</f>
        <v>#REF!</v>
      </c>
      <c r="AB433" s="125" t="e">
        <f>AB434+#REF!</f>
        <v>#REF!</v>
      </c>
      <c r="AC433" s="161" t="e">
        <f>AC434+#REF!</f>
        <v>#REF!</v>
      </c>
      <c r="AD433" s="124" t="e">
        <f>AC433/#REF!*100</f>
        <v>#REF!</v>
      </c>
    </row>
    <row r="434" spans="1:30" ht="16.5" outlineLevel="6" thickBot="1">
      <c r="A434" s="5" t="s">
        <v>116</v>
      </c>
      <c r="B434" s="17">
        <v>951</v>
      </c>
      <c r="C434" s="6" t="s">
        <v>77</v>
      </c>
      <c r="D434" s="6" t="s">
        <v>459</v>
      </c>
      <c r="E434" s="6" t="s">
        <v>115</v>
      </c>
      <c r="F434" s="6"/>
      <c r="G434" s="96">
        <f t="shared" si="112"/>
        <v>2200</v>
      </c>
      <c r="H434" s="96">
        <f t="shared" si="112"/>
        <v>2880</v>
      </c>
      <c r="I434" s="96">
        <f t="shared" si="113"/>
        <v>2880</v>
      </c>
      <c r="J434" s="194">
        <f t="shared" si="103"/>
        <v>130.9090909090909</v>
      </c>
      <c r="K434" s="110">
        <f t="shared" si="102"/>
        <v>100</v>
      </c>
      <c r="M434" s="128" t="e">
        <f aca="true" t="shared" si="115" ref="M434:AC434">M435</f>
        <v>#REF!</v>
      </c>
      <c r="N434" s="128" t="e">
        <f t="shared" si="115"/>
        <v>#REF!</v>
      </c>
      <c r="O434" s="128" t="e">
        <f t="shared" si="115"/>
        <v>#REF!</v>
      </c>
      <c r="P434" s="128" t="e">
        <f t="shared" si="115"/>
        <v>#REF!</v>
      </c>
      <c r="Q434" s="128" t="e">
        <f t="shared" si="115"/>
        <v>#REF!</v>
      </c>
      <c r="R434" s="128" t="e">
        <f t="shared" si="115"/>
        <v>#REF!</v>
      </c>
      <c r="S434" s="128" t="e">
        <f t="shared" si="115"/>
        <v>#REF!</v>
      </c>
      <c r="T434" s="128" t="e">
        <f t="shared" si="115"/>
        <v>#REF!</v>
      </c>
      <c r="U434" s="128" t="e">
        <f t="shared" si="115"/>
        <v>#REF!</v>
      </c>
      <c r="V434" s="128" t="e">
        <f t="shared" si="115"/>
        <v>#REF!</v>
      </c>
      <c r="W434" s="128" t="e">
        <f t="shared" si="115"/>
        <v>#REF!</v>
      </c>
      <c r="X434" s="128" t="e">
        <f t="shared" si="115"/>
        <v>#REF!</v>
      </c>
      <c r="Y434" s="128" t="e">
        <f t="shared" si="115"/>
        <v>#REF!</v>
      </c>
      <c r="Z434" s="128" t="e">
        <f t="shared" si="115"/>
        <v>#REF!</v>
      </c>
      <c r="AA434" s="128" t="e">
        <f t="shared" si="115"/>
        <v>#REF!</v>
      </c>
      <c r="AB434" s="128" t="e">
        <f t="shared" si="115"/>
        <v>#REF!</v>
      </c>
      <c r="AC434" s="128" t="e">
        <f t="shared" si="115"/>
        <v>#REF!</v>
      </c>
      <c r="AD434" s="124" t="e">
        <f>AC434/#REF!*100</f>
        <v>#REF!</v>
      </c>
    </row>
    <row r="435" spans="1:34" ht="19.5" customHeight="1" outlineLevel="6" thickBot="1">
      <c r="A435" s="57" t="s">
        <v>196</v>
      </c>
      <c r="B435" s="51">
        <v>951</v>
      </c>
      <c r="C435" s="52" t="s">
        <v>77</v>
      </c>
      <c r="D435" s="52" t="s">
        <v>459</v>
      </c>
      <c r="E435" s="52" t="s">
        <v>85</v>
      </c>
      <c r="F435" s="52"/>
      <c r="G435" s="92">
        <v>2200</v>
      </c>
      <c r="H435" s="92">
        <v>2880</v>
      </c>
      <c r="I435" s="92">
        <v>2880</v>
      </c>
      <c r="J435" s="194">
        <f t="shared" si="103"/>
        <v>130.9090909090909</v>
      </c>
      <c r="K435" s="110">
        <f t="shared" si="102"/>
        <v>100</v>
      </c>
      <c r="M435" s="130" t="e">
        <f>#REF!</f>
        <v>#REF!</v>
      </c>
      <c r="N435" s="130" t="e">
        <f>#REF!</f>
        <v>#REF!</v>
      </c>
      <c r="O435" s="130" t="e">
        <f>#REF!</f>
        <v>#REF!</v>
      </c>
      <c r="P435" s="130" t="e">
        <f>#REF!</f>
        <v>#REF!</v>
      </c>
      <c r="Q435" s="130" t="e">
        <f>#REF!</f>
        <v>#REF!</v>
      </c>
      <c r="R435" s="130" t="e">
        <f>#REF!</f>
        <v>#REF!</v>
      </c>
      <c r="S435" s="130" t="e">
        <f>#REF!</f>
        <v>#REF!</v>
      </c>
      <c r="T435" s="130" t="e">
        <f>#REF!</f>
        <v>#REF!</v>
      </c>
      <c r="U435" s="130" t="e">
        <f>#REF!</f>
        <v>#REF!</v>
      </c>
      <c r="V435" s="130" t="e">
        <f>#REF!</f>
        <v>#REF!</v>
      </c>
      <c r="W435" s="130" t="e">
        <f>#REF!</f>
        <v>#REF!</v>
      </c>
      <c r="X435" s="130" t="e">
        <f>#REF!</f>
        <v>#REF!</v>
      </c>
      <c r="Y435" s="130" t="e">
        <f>#REF!</f>
        <v>#REF!</v>
      </c>
      <c r="Z435" s="130" t="e">
        <f>#REF!</f>
        <v>#REF!</v>
      </c>
      <c r="AA435" s="130" t="e">
        <f>#REF!</f>
        <v>#REF!</v>
      </c>
      <c r="AB435" s="130" t="e">
        <f>#REF!</f>
        <v>#REF!</v>
      </c>
      <c r="AC435" s="130" t="e">
        <f>#REF!</f>
        <v>#REF!</v>
      </c>
      <c r="AD435" s="124" t="e">
        <f>AC435/G425*100</f>
        <v>#REF!</v>
      </c>
      <c r="AH435" s="184"/>
    </row>
    <row r="436" spans="1:30" ht="32.25" outlineLevel="6" thickBot="1">
      <c r="A436" s="65" t="s">
        <v>76</v>
      </c>
      <c r="B436" s="14">
        <v>951</v>
      </c>
      <c r="C436" s="12" t="s">
        <v>65</v>
      </c>
      <c r="D436" s="12" t="s">
        <v>242</v>
      </c>
      <c r="E436" s="12" t="s">
        <v>5</v>
      </c>
      <c r="F436" s="12"/>
      <c r="G436" s="90">
        <f aca="true" t="shared" si="116" ref="G436:I440">G437</f>
        <v>100</v>
      </c>
      <c r="H436" s="90">
        <f t="shared" si="116"/>
        <v>100</v>
      </c>
      <c r="I436" s="90">
        <f t="shared" si="116"/>
        <v>0</v>
      </c>
      <c r="J436" s="194">
        <f t="shared" si="103"/>
        <v>0</v>
      </c>
      <c r="K436" s="110">
        <f t="shared" si="102"/>
        <v>0</v>
      </c>
      <c r="M436" s="173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129"/>
      <c r="AC436" s="136">
        <v>48.715</v>
      </c>
      <c r="AD436" s="124" t="e">
        <f>AC436/#REF!*100</f>
        <v>#REF!</v>
      </c>
    </row>
    <row r="437" spans="1:30" ht="16.5" outlineLevel="6" thickBot="1">
      <c r="A437" s="8" t="s">
        <v>171</v>
      </c>
      <c r="B437" s="15">
        <v>951</v>
      </c>
      <c r="C437" s="9" t="s">
        <v>66</v>
      </c>
      <c r="D437" s="9" t="s">
        <v>242</v>
      </c>
      <c r="E437" s="9" t="s">
        <v>5</v>
      </c>
      <c r="F437" s="9"/>
      <c r="G437" s="91">
        <f t="shared" si="116"/>
        <v>100</v>
      </c>
      <c r="H437" s="91">
        <f t="shared" si="116"/>
        <v>100</v>
      </c>
      <c r="I437" s="91">
        <f t="shared" si="116"/>
        <v>0</v>
      </c>
      <c r="J437" s="194">
        <f t="shared" si="103"/>
        <v>0</v>
      </c>
      <c r="K437" s="110">
        <f t="shared" si="102"/>
        <v>0</v>
      </c>
      <c r="M437" s="174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37"/>
      <c r="AD437" s="124"/>
    </row>
    <row r="438" spans="1:30" ht="32.25" outlineLevel="6" thickBot="1">
      <c r="A438" s="68" t="s">
        <v>131</v>
      </c>
      <c r="B438" s="15">
        <v>951</v>
      </c>
      <c r="C438" s="9" t="s">
        <v>66</v>
      </c>
      <c r="D438" s="9" t="s">
        <v>243</v>
      </c>
      <c r="E438" s="9" t="s">
        <v>5</v>
      </c>
      <c r="F438" s="9"/>
      <c r="G438" s="91">
        <f t="shared" si="116"/>
        <v>100</v>
      </c>
      <c r="H438" s="91">
        <f t="shared" si="116"/>
        <v>100</v>
      </c>
      <c r="I438" s="91">
        <f t="shared" si="116"/>
        <v>0</v>
      </c>
      <c r="J438" s="194">
        <f t="shared" si="103"/>
        <v>0</v>
      </c>
      <c r="K438" s="110">
        <f t="shared" si="102"/>
        <v>0</v>
      </c>
      <c r="M438" s="125">
        <f aca="true" t="shared" si="117" ref="M438:AC441">M439</f>
        <v>0</v>
      </c>
      <c r="N438" s="125">
        <f t="shared" si="117"/>
        <v>0</v>
      </c>
      <c r="O438" s="125">
        <f t="shared" si="117"/>
        <v>0</v>
      </c>
      <c r="P438" s="125">
        <f t="shared" si="117"/>
        <v>0</v>
      </c>
      <c r="Q438" s="125">
        <f t="shared" si="117"/>
        <v>0</v>
      </c>
      <c r="R438" s="125">
        <f t="shared" si="117"/>
        <v>0</v>
      </c>
      <c r="S438" s="125">
        <f t="shared" si="117"/>
        <v>0</v>
      </c>
      <c r="T438" s="125">
        <f t="shared" si="117"/>
        <v>0</v>
      </c>
      <c r="U438" s="125">
        <f t="shared" si="117"/>
        <v>0</v>
      </c>
      <c r="V438" s="125">
        <f t="shared" si="117"/>
        <v>0</v>
      </c>
      <c r="W438" s="125">
        <f t="shared" si="117"/>
        <v>0</v>
      </c>
      <c r="X438" s="125">
        <f t="shared" si="117"/>
        <v>0</v>
      </c>
      <c r="Y438" s="125">
        <f t="shared" si="117"/>
        <v>0</v>
      </c>
      <c r="Z438" s="125">
        <f t="shared" si="117"/>
        <v>0</v>
      </c>
      <c r="AA438" s="125">
        <f t="shared" si="117"/>
        <v>0</v>
      </c>
      <c r="AB438" s="125">
        <f t="shared" si="117"/>
        <v>0</v>
      </c>
      <c r="AC438" s="161">
        <f t="shared" si="117"/>
        <v>0</v>
      </c>
      <c r="AD438" s="124" t="e">
        <f>AC438/#REF!*100</f>
        <v>#REF!</v>
      </c>
    </row>
    <row r="439" spans="1:30" ht="32.25" outlineLevel="6" thickBot="1">
      <c r="A439" s="68" t="s">
        <v>132</v>
      </c>
      <c r="B439" s="15">
        <v>951</v>
      </c>
      <c r="C439" s="9" t="s">
        <v>66</v>
      </c>
      <c r="D439" s="9" t="s">
        <v>244</v>
      </c>
      <c r="E439" s="9" t="s">
        <v>5</v>
      </c>
      <c r="F439" s="9"/>
      <c r="G439" s="91">
        <f t="shared" si="116"/>
        <v>100</v>
      </c>
      <c r="H439" s="91">
        <f t="shared" si="116"/>
        <v>100</v>
      </c>
      <c r="I439" s="91">
        <f t="shared" si="116"/>
        <v>0</v>
      </c>
      <c r="J439" s="194">
        <f t="shared" si="103"/>
        <v>0</v>
      </c>
      <c r="K439" s="110">
        <f t="shared" si="102"/>
        <v>0</v>
      </c>
      <c r="M439" s="128">
        <f t="shared" si="117"/>
        <v>0</v>
      </c>
      <c r="N439" s="128">
        <f t="shared" si="117"/>
        <v>0</v>
      </c>
      <c r="O439" s="128">
        <f t="shared" si="117"/>
        <v>0</v>
      </c>
      <c r="P439" s="128">
        <f t="shared" si="117"/>
        <v>0</v>
      </c>
      <c r="Q439" s="128">
        <f t="shared" si="117"/>
        <v>0</v>
      </c>
      <c r="R439" s="128">
        <f t="shared" si="117"/>
        <v>0</v>
      </c>
      <c r="S439" s="128">
        <f t="shared" si="117"/>
        <v>0</v>
      </c>
      <c r="T439" s="128">
        <f t="shared" si="117"/>
        <v>0</v>
      </c>
      <c r="U439" s="128">
        <f t="shared" si="117"/>
        <v>0</v>
      </c>
      <c r="V439" s="128">
        <f t="shared" si="117"/>
        <v>0</v>
      </c>
      <c r="W439" s="128">
        <f t="shared" si="117"/>
        <v>0</v>
      </c>
      <c r="X439" s="128">
        <f t="shared" si="117"/>
        <v>0</v>
      </c>
      <c r="Y439" s="128">
        <f t="shared" si="117"/>
        <v>0</v>
      </c>
      <c r="Z439" s="128">
        <f t="shared" si="117"/>
        <v>0</v>
      </c>
      <c r="AA439" s="128">
        <f t="shared" si="117"/>
        <v>0</v>
      </c>
      <c r="AB439" s="128">
        <f t="shared" si="117"/>
        <v>0</v>
      </c>
      <c r="AC439" s="139">
        <f t="shared" si="117"/>
        <v>0</v>
      </c>
      <c r="AD439" s="124" t="e">
        <f>AC439/#REF!*100</f>
        <v>#REF!</v>
      </c>
    </row>
    <row r="440" spans="1:30" ht="32.25" outlineLevel="6" thickBot="1">
      <c r="A440" s="53" t="s">
        <v>172</v>
      </c>
      <c r="B440" s="49">
        <v>951</v>
      </c>
      <c r="C440" s="50" t="s">
        <v>66</v>
      </c>
      <c r="D440" s="50" t="s">
        <v>282</v>
      </c>
      <c r="E440" s="50" t="s">
        <v>5</v>
      </c>
      <c r="F440" s="50"/>
      <c r="G440" s="93">
        <f t="shared" si="116"/>
        <v>100</v>
      </c>
      <c r="H440" s="93">
        <f t="shared" si="116"/>
        <v>100</v>
      </c>
      <c r="I440" s="93">
        <f t="shared" si="116"/>
        <v>0</v>
      </c>
      <c r="J440" s="194">
        <f t="shared" si="103"/>
        <v>0</v>
      </c>
      <c r="K440" s="110">
        <f t="shared" si="102"/>
        <v>0</v>
      </c>
      <c r="M440" s="130">
        <f t="shared" si="117"/>
        <v>0</v>
      </c>
      <c r="N440" s="130">
        <f t="shared" si="117"/>
        <v>0</v>
      </c>
      <c r="O440" s="130">
        <f t="shared" si="117"/>
        <v>0</v>
      </c>
      <c r="P440" s="130">
        <f t="shared" si="117"/>
        <v>0</v>
      </c>
      <c r="Q440" s="130">
        <f t="shared" si="117"/>
        <v>0</v>
      </c>
      <c r="R440" s="130">
        <f t="shared" si="117"/>
        <v>0</v>
      </c>
      <c r="S440" s="130">
        <f t="shared" si="117"/>
        <v>0</v>
      </c>
      <c r="T440" s="130">
        <f t="shared" si="117"/>
        <v>0</v>
      </c>
      <c r="U440" s="130">
        <f t="shared" si="117"/>
        <v>0</v>
      </c>
      <c r="V440" s="130">
        <f t="shared" si="117"/>
        <v>0</v>
      </c>
      <c r="W440" s="130">
        <f t="shared" si="117"/>
        <v>0</v>
      </c>
      <c r="X440" s="130">
        <f t="shared" si="117"/>
        <v>0</v>
      </c>
      <c r="Y440" s="130">
        <f t="shared" si="117"/>
        <v>0</v>
      </c>
      <c r="Z440" s="130">
        <f t="shared" si="117"/>
        <v>0</v>
      </c>
      <c r="AA440" s="130">
        <f t="shared" si="117"/>
        <v>0</v>
      </c>
      <c r="AB440" s="130">
        <f t="shared" si="117"/>
        <v>0</v>
      </c>
      <c r="AC440" s="141">
        <f t="shared" si="117"/>
        <v>0</v>
      </c>
      <c r="AD440" s="124" t="e">
        <f>AC440/#REF!*100</f>
        <v>#REF!</v>
      </c>
    </row>
    <row r="441" spans="1:30" ht="16.5" outlineLevel="6" thickBot="1">
      <c r="A441" s="99" t="s">
        <v>124</v>
      </c>
      <c r="B441" s="111">
        <v>951</v>
      </c>
      <c r="C441" s="100" t="s">
        <v>66</v>
      </c>
      <c r="D441" s="100" t="s">
        <v>282</v>
      </c>
      <c r="E441" s="100" t="s">
        <v>211</v>
      </c>
      <c r="F441" s="100"/>
      <c r="G441" s="101">
        <v>100</v>
      </c>
      <c r="H441" s="101">
        <v>100</v>
      </c>
      <c r="I441" s="101">
        <v>0</v>
      </c>
      <c r="J441" s="194">
        <f t="shared" si="103"/>
        <v>0</v>
      </c>
      <c r="K441" s="110">
        <f t="shared" si="102"/>
        <v>0</v>
      </c>
      <c r="M441" s="119">
        <f t="shared" si="117"/>
        <v>0</v>
      </c>
      <c r="N441" s="119">
        <f t="shared" si="117"/>
        <v>0</v>
      </c>
      <c r="O441" s="119">
        <f t="shared" si="117"/>
        <v>0</v>
      </c>
      <c r="P441" s="119">
        <f t="shared" si="117"/>
        <v>0</v>
      </c>
      <c r="Q441" s="119">
        <f t="shared" si="117"/>
        <v>0</v>
      </c>
      <c r="R441" s="119">
        <f t="shared" si="117"/>
        <v>0</v>
      </c>
      <c r="S441" s="119">
        <f t="shared" si="117"/>
        <v>0</v>
      </c>
      <c r="T441" s="119">
        <f t="shared" si="117"/>
        <v>0</v>
      </c>
      <c r="U441" s="119">
        <f t="shared" si="117"/>
        <v>0</v>
      </c>
      <c r="V441" s="119">
        <f t="shared" si="117"/>
        <v>0</v>
      </c>
      <c r="W441" s="119">
        <f t="shared" si="117"/>
        <v>0</v>
      </c>
      <c r="X441" s="119">
        <f t="shared" si="117"/>
        <v>0</v>
      </c>
      <c r="Y441" s="119">
        <f t="shared" si="117"/>
        <v>0</v>
      </c>
      <c r="Z441" s="119">
        <f t="shared" si="117"/>
        <v>0</v>
      </c>
      <c r="AA441" s="119">
        <f t="shared" si="117"/>
        <v>0</v>
      </c>
      <c r="AB441" s="119">
        <f t="shared" si="117"/>
        <v>0</v>
      </c>
      <c r="AC441" s="175">
        <f t="shared" si="117"/>
        <v>0</v>
      </c>
      <c r="AD441" s="144" t="e">
        <f>AC441/#REF!*100</f>
        <v>#REF!</v>
      </c>
    </row>
    <row r="442" spans="1:30" ht="63.75" outlineLevel="6" thickBot="1">
      <c r="A442" s="65" t="s">
        <v>71</v>
      </c>
      <c r="B442" s="14">
        <v>951</v>
      </c>
      <c r="C442" s="12" t="s">
        <v>72</v>
      </c>
      <c r="D442" s="12" t="s">
        <v>242</v>
      </c>
      <c r="E442" s="12" t="s">
        <v>5</v>
      </c>
      <c r="F442" s="12"/>
      <c r="G442" s="90">
        <f aca="true" t="shared" si="118" ref="G442:H447">G443</f>
        <v>21210</v>
      </c>
      <c r="H442" s="90">
        <f t="shared" si="118"/>
        <v>21210</v>
      </c>
      <c r="I442" s="90">
        <f aca="true" t="shared" si="119" ref="I442:I447">I443</f>
        <v>21210</v>
      </c>
      <c r="J442" s="194">
        <f t="shared" si="103"/>
        <v>100</v>
      </c>
      <c r="K442" s="110">
        <f t="shared" si="102"/>
        <v>100</v>
      </c>
      <c r="M442" s="173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129"/>
      <c r="AC442" s="136">
        <v>0</v>
      </c>
      <c r="AD442" s="124">
        <f>AC442/G436*100</f>
        <v>0</v>
      </c>
    </row>
    <row r="443" spans="1:30" ht="48" outlineLevel="6" thickBot="1">
      <c r="A443" s="68" t="s">
        <v>74</v>
      </c>
      <c r="B443" s="15">
        <v>951</v>
      </c>
      <c r="C443" s="9" t="s">
        <v>73</v>
      </c>
      <c r="D443" s="9" t="s">
        <v>242</v>
      </c>
      <c r="E443" s="9" t="s">
        <v>5</v>
      </c>
      <c r="F443" s="9"/>
      <c r="G443" s="91">
        <f t="shared" si="118"/>
        <v>21210</v>
      </c>
      <c r="H443" s="91">
        <f t="shared" si="118"/>
        <v>21210</v>
      </c>
      <c r="I443" s="91">
        <f t="shared" si="119"/>
        <v>21210</v>
      </c>
      <c r="J443" s="194">
        <f t="shared" si="103"/>
        <v>100</v>
      </c>
      <c r="K443" s="110">
        <f t="shared" si="102"/>
        <v>100</v>
      </c>
      <c r="M443" s="125" t="e">
        <f aca="true" t="shared" si="120" ref="M443:AC445">M444</f>
        <v>#REF!</v>
      </c>
      <c r="N443" s="125" t="e">
        <f t="shared" si="120"/>
        <v>#REF!</v>
      </c>
      <c r="O443" s="125" t="e">
        <f t="shared" si="120"/>
        <v>#REF!</v>
      </c>
      <c r="P443" s="125" t="e">
        <f t="shared" si="120"/>
        <v>#REF!</v>
      </c>
      <c r="Q443" s="125" t="e">
        <f t="shared" si="120"/>
        <v>#REF!</v>
      </c>
      <c r="R443" s="125" t="e">
        <f t="shared" si="120"/>
        <v>#REF!</v>
      </c>
      <c r="S443" s="125" t="e">
        <f t="shared" si="120"/>
        <v>#REF!</v>
      </c>
      <c r="T443" s="125" t="e">
        <f t="shared" si="120"/>
        <v>#REF!</v>
      </c>
      <c r="U443" s="125" t="e">
        <f t="shared" si="120"/>
        <v>#REF!</v>
      </c>
      <c r="V443" s="125" t="e">
        <f t="shared" si="120"/>
        <v>#REF!</v>
      </c>
      <c r="W443" s="125" t="e">
        <f t="shared" si="120"/>
        <v>#REF!</v>
      </c>
      <c r="X443" s="125" t="e">
        <f t="shared" si="120"/>
        <v>#REF!</v>
      </c>
      <c r="Y443" s="125" t="e">
        <f t="shared" si="120"/>
        <v>#REF!</v>
      </c>
      <c r="Z443" s="125" t="e">
        <f t="shared" si="120"/>
        <v>#REF!</v>
      </c>
      <c r="AA443" s="125" t="e">
        <f t="shared" si="120"/>
        <v>#REF!</v>
      </c>
      <c r="AB443" s="125" t="e">
        <f t="shared" si="120"/>
        <v>#REF!</v>
      </c>
      <c r="AC443" s="161" t="e">
        <f t="shared" si="120"/>
        <v>#REF!</v>
      </c>
      <c r="AD443" s="124" t="e">
        <f>AC443/G437*100</f>
        <v>#REF!</v>
      </c>
    </row>
    <row r="444" spans="1:30" ht="32.25" outlineLevel="6" thickBot="1">
      <c r="A444" s="68" t="s">
        <v>131</v>
      </c>
      <c r="B444" s="15">
        <v>951</v>
      </c>
      <c r="C444" s="9" t="s">
        <v>73</v>
      </c>
      <c r="D444" s="9" t="s">
        <v>243</v>
      </c>
      <c r="E444" s="9" t="s">
        <v>5</v>
      </c>
      <c r="F444" s="9"/>
      <c r="G444" s="91">
        <f t="shared" si="118"/>
        <v>21210</v>
      </c>
      <c r="H444" s="91">
        <f t="shared" si="118"/>
        <v>21210</v>
      </c>
      <c r="I444" s="91">
        <f t="shared" si="119"/>
        <v>21210</v>
      </c>
      <c r="J444" s="194">
        <f t="shared" si="103"/>
        <v>100</v>
      </c>
      <c r="K444" s="110">
        <f t="shared" si="102"/>
        <v>100</v>
      </c>
      <c r="M444" s="128" t="e">
        <f t="shared" si="120"/>
        <v>#REF!</v>
      </c>
      <c r="N444" s="128" t="e">
        <f t="shared" si="120"/>
        <v>#REF!</v>
      </c>
      <c r="O444" s="128" t="e">
        <f t="shared" si="120"/>
        <v>#REF!</v>
      </c>
      <c r="P444" s="128" t="e">
        <f t="shared" si="120"/>
        <v>#REF!</v>
      </c>
      <c r="Q444" s="128" t="e">
        <f t="shared" si="120"/>
        <v>#REF!</v>
      </c>
      <c r="R444" s="128" t="e">
        <f t="shared" si="120"/>
        <v>#REF!</v>
      </c>
      <c r="S444" s="128" t="e">
        <f t="shared" si="120"/>
        <v>#REF!</v>
      </c>
      <c r="T444" s="128" t="e">
        <f t="shared" si="120"/>
        <v>#REF!</v>
      </c>
      <c r="U444" s="128" t="e">
        <f t="shared" si="120"/>
        <v>#REF!</v>
      </c>
      <c r="V444" s="128" t="e">
        <f t="shared" si="120"/>
        <v>#REF!</v>
      </c>
      <c r="W444" s="128" t="e">
        <f t="shared" si="120"/>
        <v>#REF!</v>
      </c>
      <c r="X444" s="128" t="e">
        <f t="shared" si="120"/>
        <v>#REF!</v>
      </c>
      <c r="Y444" s="128" t="e">
        <f t="shared" si="120"/>
        <v>#REF!</v>
      </c>
      <c r="Z444" s="128" t="e">
        <f t="shared" si="120"/>
        <v>#REF!</v>
      </c>
      <c r="AA444" s="128" t="e">
        <f t="shared" si="120"/>
        <v>#REF!</v>
      </c>
      <c r="AB444" s="128" t="e">
        <f t="shared" si="120"/>
        <v>#REF!</v>
      </c>
      <c r="AC444" s="139" t="e">
        <f t="shared" si="120"/>
        <v>#REF!</v>
      </c>
      <c r="AD444" s="124" t="e">
        <f>AC444/G438*100</f>
        <v>#REF!</v>
      </c>
    </row>
    <row r="445" spans="1:30" ht="32.25" outlineLevel="6" thickBot="1">
      <c r="A445" s="68" t="s">
        <v>132</v>
      </c>
      <c r="B445" s="15">
        <v>951</v>
      </c>
      <c r="C445" s="9" t="s">
        <v>73</v>
      </c>
      <c r="D445" s="9" t="s">
        <v>244</v>
      </c>
      <c r="E445" s="9" t="s">
        <v>5</v>
      </c>
      <c r="F445" s="9"/>
      <c r="G445" s="91">
        <f>G446+G449</f>
        <v>21210</v>
      </c>
      <c r="H445" s="91">
        <f>H446+H449</f>
        <v>21210</v>
      </c>
      <c r="I445" s="91">
        <f>I446+I449</f>
        <v>21210</v>
      </c>
      <c r="J445" s="194">
        <f t="shared" si="103"/>
        <v>100</v>
      </c>
      <c r="K445" s="110">
        <f t="shared" si="102"/>
        <v>100</v>
      </c>
      <c r="M445" s="128" t="e">
        <f t="shared" si="120"/>
        <v>#REF!</v>
      </c>
      <c r="N445" s="128" t="e">
        <f t="shared" si="120"/>
        <v>#REF!</v>
      </c>
      <c r="O445" s="128" t="e">
        <f t="shared" si="120"/>
        <v>#REF!</v>
      </c>
      <c r="P445" s="128" t="e">
        <f t="shared" si="120"/>
        <v>#REF!</v>
      </c>
      <c r="Q445" s="128" t="e">
        <f t="shared" si="120"/>
        <v>#REF!</v>
      </c>
      <c r="R445" s="128" t="e">
        <f t="shared" si="120"/>
        <v>#REF!</v>
      </c>
      <c r="S445" s="128" t="e">
        <f t="shared" si="120"/>
        <v>#REF!</v>
      </c>
      <c r="T445" s="128" t="e">
        <f t="shared" si="120"/>
        <v>#REF!</v>
      </c>
      <c r="U445" s="128" t="e">
        <f t="shared" si="120"/>
        <v>#REF!</v>
      </c>
      <c r="V445" s="128" t="e">
        <f t="shared" si="120"/>
        <v>#REF!</v>
      </c>
      <c r="W445" s="128" t="e">
        <f t="shared" si="120"/>
        <v>#REF!</v>
      </c>
      <c r="X445" s="128" t="e">
        <f t="shared" si="120"/>
        <v>#REF!</v>
      </c>
      <c r="Y445" s="128" t="e">
        <f t="shared" si="120"/>
        <v>#REF!</v>
      </c>
      <c r="Z445" s="128" t="e">
        <f t="shared" si="120"/>
        <v>#REF!</v>
      </c>
      <c r="AA445" s="128" t="e">
        <f t="shared" si="120"/>
        <v>#REF!</v>
      </c>
      <c r="AB445" s="128" t="e">
        <f t="shared" si="120"/>
        <v>#REF!</v>
      </c>
      <c r="AC445" s="139" t="e">
        <f t="shared" si="120"/>
        <v>#REF!</v>
      </c>
      <c r="AD445" s="124" t="e">
        <f>AC445/G439*100</f>
        <v>#REF!</v>
      </c>
    </row>
    <row r="446" spans="1:30" ht="48" outlineLevel="6" thickBot="1">
      <c r="A446" s="5" t="s">
        <v>173</v>
      </c>
      <c r="B446" s="17">
        <v>951</v>
      </c>
      <c r="C446" s="6" t="s">
        <v>73</v>
      </c>
      <c r="D446" s="6" t="s">
        <v>460</v>
      </c>
      <c r="E446" s="6" t="s">
        <v>5</v>
      </c>
      <c r="F446" s="6"/>
      <c r="G446" s="96">
        <f t="shared" si="118"/>
        <v>3396.371</v>
      </c>
      <c r="H446" s="96">
        <f t="shared" si="118"/>
        <v>3396.371</v>
      </c>
      <c r="I446" s="96">
        <f t="shared" si="119"/>
        <v>3396.371</v>
      </c>
      <c r="J446" s="194">
        <f t="shared" si="103"/>
        <v>100</v>
      </c>
      <c r="K446" s="110">
        <f t="shared" si="102"/>
        <v>100</v>
      </c>
      <c r="M446" s="106" t="e">
        <f>#REF!</f>
        <v>#REF!</v>
      </c>
      <c r="N446" s="106" t="e">
        <f>#REF!</f>
        <v>#REF!</v>
      </c>
      <c r="O446" s="106" t="e">
        <f>#REF!</f>
        <v>#REF!</v>
      </c>
      <c r="P446" s="106" t="e">
        <f>#REF!</f>
        <v>#REF!</v>
      </c>
      <c r="Q446" s="106" t="e">
        <f>#REF!</f>
        <v>#REF!</v>
      </c>
      <c r="R446" s="106" t="e">
        <f>#REF!</f>
        <v>#REF!</v>
      </c>
      <c r="S446" s="106" t="e">
        <f>#REF!</f>
        <v>#REF!</v>
      </c>
      <c r="T446" s="106" t="e">
        <f>#REF!</f>
        <v>#REF!</v>
      </c>
      <c r="U446" s="106" t="e">
        <f>#REF!</f>
        <v>#REF!</v>
      </c>
      <c r="V446" s="106" t="e">
        <f>#REF!</f>
        <v>#REF!</v>
      </c>
      <c r="W446" s="106" t="e">
        <f>#REF!</f>
        <v>#REF!</v>
      </c>
      <c r="X446" s="106" t="e">
        <f>#REF!</f>
        <v>#REF!</v>
      </c>
      <c r="Y446" s="106" t="e">
        <f>#REF!</f>
        <v>#REF!</v>
      </c>
      <c r="Z446" s="106" t="e">
        <f>#REF!</f>
        <v>#REF!</v>
      </c>
      <c r="AA446" s="106" t="e">
        <f>#REF!</f>
        <v>#REF!</v>
      </c>
      <c r="AB446" s="106" t="e">
        <f>#REF!</f>
        <v>#REF!</v>
      </c>
      <c r="AC446" s="143" t="e">
        <f>#REF!</f>
        <v>#REF!</v>
      </c>
      <c r="AD446" s="124" t="e">
        <f>AC446/G440*100</f>
        <v>#REF!</v>
      </c>
    </row>
    <row r="447" spans="1:30" ht="16.5" outlineLevel="6" thickBot="1">
      <c r="A447" s="5" t="s">
        <v>127</v>
      </c>
      <c r="B447" s="17">
        <v>951</v>
      </c>
      <c r="C447" s="6" t="s">
        <v>73</v>
      </c>
      <c r="D447" s="6" t="s">
        <v>460</v>
      </c>
      <c r="E447" s="6" t="s">
        <v>125</v>
      </c>
      <c r="F447" s="6"/>
      <c r="G447" s="96">
        <f t="shared" si="118"/>
        <v>3396.371</v>
      </c>
      <c r="H447" s="96">
        <f t="shared" si="118"/>
        <v>3396.371</v>
      </c>
      <c r="I447" s="96">
        <f t="shared" si="119"/>
        <v>3396.371</v>
      </c>
      <c r="J447" s="194">
        <f t="shared" si="103"/>
        <v>100</v>
      </c>
      <c r="K447" s="110">
        <f t="shared" si="102"/>
        <v>100</v>
      </c>
      <c r="M447" s="132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59"/>
      <c r="AD447" s="124"/>
    </row>
    <row r="448" spans="1:34" ht="16.5" outlineLevel="6" thickBot="1">
      <c r="A448" s="47" t="s">
        <v>128</v>
      </c>
      <c r="B448" s="51">
        <v>951</v>
      </c>
      <c r="C448" s="52" t="s">
        <v>73</v>
      </c>
      <c r="D448" s="52" t="s">
        <v>460</v>
      </c>
      <c r="E448" s="52" t="s">
        <v>126</v>
      </c>
      <c r="F448" s="52"/>
      <c r="G448" s="92">
        <v>3396.371</v>
      </c>
      <c r="H448" s="92">
        <v>3396.371</v>
      </c>
      <c r="I448" s="92">
        <v>3396.371</v>
      </c>
      <c r="J448" s="194">
        <f t="shared" si="103"/>
        <v>100</v>
      </c>
      <c r="K448" s="110">
        <f t="shared" si="102"/>
        <v>100</v>
      </c>
      <c r="M448" s="132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59"/>
      <c r="AD448" s="124"/>
      <c r="AH448" s="184"/>
    </row>
    <row r="449" spans="1:30" ht="48" outlineLevel="6" thickBot="1">
      <c r="A449" s="5" t="s">
        <v>338</v>
      </c>
      <c r="B449" s="17">
        <v>951</v>
      </c>
      <c r="C449" s="6" t="s">
        <v>73</v>
      </c>
      <c r="D449" s="6" t="s">
        <v>335</v>
      </c>
      <c r="E449" s="6" t="s">
        <v>5</v>
      </c>
      <c r="F449" s="6"/>
      <c r="G449" s="96">
        <f aca="true" t="shared" si="121" ref="G449:I450">G450</f>
        <v>17813.629</v>
      </c>
      <c r="H449" s="96">
        <f t="shared" si="121"/>
        <v>17813.629</v>
      </c>
      <c r="I449" s="96">
        <f t="shared" si="121"/>
        <v>17813.629</v>
      </c>
      <c r="J449" s="194">
        <f t="shared" si="103"/>
        <v>100</v>
      </c>
      <c r="K449" s="110">
        <f t="shared" si="102"/>
        <v>100</v>
      </c>
      <c r="M449" s="132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59"/>
      <c r="AD449" s="124"/>
    </row>
    <row r="450" spans="1:30" ht="16.5" outlineLevel="6" thickBot="1">
      <c r="A450" s="5" t="s">
        <v>127</v>
      </c>
      <c r="B450" s="17">
        <v>951</v>
      </c>
      <c r="C450" s="6" t="s">
        <v>73</v>
      </c>
      <c r="D450" s="6" t="s">
        <v>335</v>
      </c>
      <c r="E450" s="6" t="s">
        <v>125</v>
      </c>
      <c r="F450" s="6"/>
      <c r="G450" s="96">
        <f t="shared" si="121"/>
        <v>17813.629</v>
      </c>
      <c r="H450" s="96">
        <f t="shared" si="121"/>
        <v>17813.629</v>
      </c>
      <c r="I450" s="96">
        <f t="shared" si="121"/>
        <v>17813.629</v>
      </c>
      <c r="J450" s="194">
        <f t="shared" si="103"/>
        <v>100</v>
      </c>
      <c r="K450" s="110">
        <f t="shared" si="102"/>
        <v>100</v>
      </c>
      <c r="M450" s="132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59"/>
      <c r="AD450" s="124"/>
    </row>
    <row r="451" spans="1:34" ht="16.5" outlineLevel="6" thickBot="1">
      <c r="A451" s="47" t="s">
        <v>128</v>
      </c>
      <c r="B451" s="51">
        <v>951</v>
      </c>
      <c r="C451" s="52" t="s">
        <v>73</v>
      </c>
      <c r="D451" s="52" t="s">
        <v>335</v>
      </c>
      <c r="E451" s="52" t="s">
        <v>126</v>
      </c>
      <c r="F451" s="52"/>
      <c r="G451" s="92">
        <v>17813.629</v>
      </c>
      <c r="H451" s="92">
        <v>17813.629</v>
      </c>
      <c r="I451" s="92">
        <v>17813.629</v>
      </c>
      <c r="J451" s="194">
        <f t="shared" si="103"/>
        <v>100</v>
      </c>
      <c r="K451" s="110">
        <f t="shared" si="102"/>
        <v>100</v>
      </c>
      <c r="M451" s="132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59"/>
      <c r="AD451" s="124"/>
      <c r="AH451" s="184"/>
    </row>
    <row r="452" spans="1:30" ht="43.5" outlineLevel="6" thickBot="1">
      <c r="A452" s="60" t="s">
        <v>63</v>
      </c>
      <c r="B452" s="61" t="s">
        <v>62</v>
      </c>
      <c r="C452" s="61" t="s">
        <v>61</v>
      </c>
      <c r="D452" s="61" t="s">
        <v>242</v>
      </c>
      <c r="E452" s="61" t="s">
        <v>5</v>
      </c>
      <c r="F452" s="62"/>
      <c r="G452" s="176">
        <f>G453+G586</f>
        <v>601102.459</v>
      </c>
      <c r="H452" s="176">
        <f>H453+H586</f>
        <v>731874.5852199999</v>
      </c>
      <c r="I452" s="176">
        <f>I453+I586</f>
        <v>719030.0700000001</v>
      </c>
      <c r="J452" s="194">
        <f t="shared" si="103"/>
        <v>119.61855408081104</v>
      </c>
      <c r="K452" s="110">
        <f t="shared" si="102"/>
        <v>98.24498411621457</v>
      </c>
      <c r="M452" s="132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59"/>
      <c r="AD452" s="124"/>
    </row>
    <row r="453" spans="1:30" ht="19.5" outlineLevel="6" thickBot="1">
      <c r="A453" s="65" t="s">
        <v>47</v>
      </c>
      <c r="B453" s="14">
        <v>953</v>
      </c>
      <c r="C453" s="12" t="s">
        <v>46</v>
      </c>
      <c r="D453" s="12" t="s">
        <v>242</v>
      </c>
      <c r="E453" s="12" t="s">
        <v>5</v>
      </c>
      <c r="F453" s="12"/>
      <c r="G453" s="177">
        <f>G454+G487+G531+G559+G568</f>
        <v>592169.399</v>
      </c>
      <c r="H453" s="177">
        <f>H454+H487+H531+H559+H568</f>
        <v>723439.8692199999</v>
      </c>
      <c r="I453" s="177">
        <f>I454+I487+I531+I559+I568</f>
        <v>710884.937</v>
      </c>
      <c r="J453" s="194">
        <f t="shared" si="103"/>
        <v>120.04756378841523</v>
      </c>
      <c r="K453" s="110">
        <f t="shared" si="102"/>
        <v>98.2645506898125</v>
      </c>
      <c r="M453" s="132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59"/>
      <c r="AD453" s="124"/>
    </row>
    <row r="454" spans="1:30" ht="19.5" outlineLevel="6" thickBot="1">
      <c r="A454" s="65" t="s">
        <v>129</v>
      </c>
      <c r="B454" s="14">
        <v>953</v>
      </c>
      <c r="C454" s="12" t="s">
        <v>18</v>
      </c>
      <c r="D454" s="12" t="s">
        <v>242</v>
      </c>
      <c r="E454" s="12" t="s">
        <v>5</v>
      </c>
      <c r="F454" s="12"/>
      <c r="G454" s="177">
        <f>G459+G455</f>
        <v>130334.587</v>
      </c>
      <c r="H454" s="177">
        <f>H459+H455</f>
        <v>149562.71748</v>
      </c>
      <c r="I454" s="177">
        <f>I459+I455</f>
        <v>148277.567</v>
      </c>
      <c r="J454" s="194">
        <f t="shared" si="103"/>
        <v>113.76685990496138</v>
      </c>
      <c r="K454" s="110">
        <f t="shared" si="102"/>
        <v>99.14072804930692</v>
      </c>
      <c r="M454" s="132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59"/>
      <c r="AD454" s="124"/>
    </row>
    <row r="455" spans="1:30" ht="32.25" outlineLevel="6" thickBot="1">
      <c r="A455" s="68" t="s">
        <v>131</v>
      </c>
      <c r="B455" s="15">
        <v>953</v>
      </c>
      <c r="C455" s="9" t="s">
        <v>18</v>
      </c>
      <c r="D455" s="9" t="s">
        <v>243</v>
      </c>
      <c r="E455" s="9" t="s">
        <v>5</v>
      </c>
      <c r="F455" s="9"/>
      <c r="G455" s="134">
        <f aca="true" t="shared" si="122" ref="G455:I457">G456</f>
        <v>4352</v>
      </c>
      <c r="H455" s="134">
        <f t="shared" si="122"/>
        <v>4514.64469</v>
      </c>
      <c r="I455" s="134">
        <f t="shared" si="122"/>
        <v>4514.645</v>
      </c>
      <c r="J455" s="194">
        <f t="shared" si="103"/>
        <v>103.73724724264707</v>
      </c>
      <c r="K455" s="110">
        <f t="shared" si="102"/>
        <v>100.00000686654258</v>
      </c>
      <c r="M455" s="132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59"/>
      <c r="AD455" s="124"/>
    </row>
    <row r="456" spans="1:30" ht="18.75" customHeight="1" outlineLevel="6" thickBot="1">
      <c r="A456" s="68" t="s">
        <v>132</v>
      </c>
      <c r="B456" s="15">
        <v>953</v>
      </c>
      <c r="C456" s="9" t="s">
        <v>18</v>
      </c>
      <c r="D456" s="9" t="s">
        <v>244</v>
      </c>
      <c r="E456" s="9" t="s">
        <v>5</v>
      </c>
      <c r="F456" s="9"/>
      <c r="G456" s="134">
        <f t="shared" si="122"/>
        <v>4352</v>
      </c>
      <c r="H456" s="134">
        <f t="shared" si="122"/>
        <v>4514.64469</v>
      </c>
      <c r="I456" s="134">
        <f t="shared" si="122"/>
        <v>4514.645</v>
      </c>
      <c r="J456" s="194">
        <f t="shared" si="103"/>
        <v>103.73724724264707</v>
      </c>
      <c r="K456" s="110">
        <f t="shared" si="102"/>
        <v>100.00000686654258</v>
      </c>
      <c r="M456" s="132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59"/>
      <c r="AD456" s="124"/>
    </row>
    <row r="457" spans="1:30" ht="32.25" outlineLevel="6" thickBot="1">
      <c r="A457" s="53" t="s">
        <v>331</v>
      </c>
      <c r="B457" s="49">
        <v>953</v>
      </c>
      <c r="C457" s="50" t="s">
        <v>18</v>
      </c>
      <c r="D457" s="50" t="s">
        <v>353</v>
      </c>
      <c r="E457" s="50" t="s">
        <v>5</v>
      </c>
      <c r="F457" s="50"/>
      <c r="G457" s="138">
        <f t="shared" si="122"/>
        <v>4352</v>
      </c>
      <c r="H457" s="138">
        <f t="shared" si="122"/>
        <v>4514.64469</v>
      </c>
      <c r="I457" s="138">
        <f t="shared" si="122"/>
        <v>4514.645</v>
      </c>
      <c r="J457" s="194">
        <f t="shared" si="103"/>
        <v>103.73724724264707</v>
      </c>
      <c r="K457" s="110">
        <f aca="true" t="shared" si="123" ref="K457:K520">I457/H457*100</f>
        <v>100.00000686654258</v>
      </c>
      <c r="M457" s="173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129"/>
      <c r="AC457" s="178"/>
      <c r="AD457" s="124">
        <v>0</v>
      </c>
    </row>
    <row r="458" spans="1:34" ht="16.5" outlineLevel="6" thickBot="1">
      <c r="A458" s="99" t="s">
        <v>83</v>
      </c>
      <c r="B458" s="111">
        <v>953</v>
      </c>
      <c r="C458" s="100" t="s">
        <v>18</v>
      </c>
      <c r="D458" s="100" t="s">
        <v>353</v>
      </c>
      <c r="E458" s="100" t="s">
        <v>84</v>
      </c>
      <c r="F458" s="100"/>
      <c r="G458" s="101">
        <v>4352</v>
      </c>
      <c r="H458" s="179">
        <v>4514.64469</v>
      </c>
      <c r="I458" s="179">
        <v>4514.645</v>
      </c>
      <c r="J458" s="194">
        <f aca="true" t="shared" si="124" ref="J458:J521">I458/G458*100</f>
        <v>103.73724724264707</v>
      </c>
      <c r="K458" s="110">
        <f t="shared" si="123"/>
        <v>100.00000686654258</v>
      </c>
      <c r="M458" s="180" t="e">
        <f>M459+#REF!</f>
        <v>#REF!</v>
      </c>
      <c r="N458" s="180" t="e">
        <f>N459+#REF!</f>
        <v>#REF!</v>
      </c>
      <c r="O458" s="180" t="e">
        <f>O459+#REF!</f>
        <v>#REF!</v>
      </c>
      <c r="P458" s="180" t="e">
        <f>P459+#REF!</f>
        <v>#REF!</v>
      </c>
      <c r="Q458" s="180" t="e">
        <f>Q459+#REF!</f>
        <v>#REF!</v>
      </c>
      <c r="R458" s="180" t="e">
        <f>R459+#REF!</f>
        <v>#REF!</v>
      </c>
      <c r="S458" s="180" t="e">
        <f>S459+#REF!</f>
        <v>#REF!</v>
      </c>
      <c r="T458" s="180" t="e">
        <f>T459+#REF!</f>
        <v>#REF!</v>
      </c>
      <c r="U458" s="180" t="e">
        <f>U459+#REF!</f>
        <v>#REF!</v>
      </c>
      <c r="V458" s="180" t="e">
        <f>V459+#REF!</f>
        <v>#REF!</v>
      </c>
      <c r="W458" s="180" t="e">
        <f>W459+#REF!</f>
        <v>#REF!</v>
      </c>
      <c r="X458" s="180" t="e">
        <f>X459+#REF!</f>
        <v>#REF!</v>
      </c>
      <c r="Y458" s="180" t="e">
        <f>Y459+#REF!</f>
        <v>#REF!</v>
      </c>
      <c r="Z458" s="180" t="e">
        <f>Z459+#REF!</f>
        <v>#REF!</v>
      </c>
      <c r="AA458" s="180" t="e">
        <f>AA459+#REF!</f>
        <v>#REF!</v>
      </c>
      <c r="AB458" s="180" t="e">
        <f>AB459+#REF!</f>
        <v>#REF!</v>
      </c>
      <c r="AC458" s="181" t="e">
        <f>AC459+#REF!</f>
        <v>#REF!</v>
      </c>
      <c r="AD458" s="144" t="e">
        <f>AC458/G452*100</f>
        <v>#REF!</v>
      </c>
      <c r="AH458" s="184"/>
    </row>
    <row r="459" spans="1:30" ht="19.5" outlineLevel="6" thickBot="1">
      <c r="A459" s="46" t="s">
        <v>223</v>
      </c>
      <c r="B459" s="15">
        <v>953</v>
      </c>
      <c r="C459" s="9" t="s">
        <v>18</v>
      </c>
      <c r="D459" s="9" t="s">
        <v>283</v>
      </c>
      <c r="E459" s="9" t="s">
        <v>5</v>
      </c>
      <c r="F459" s="9"/>
      <c r="G459" s="134">
        <f>G460+G479+G483</f>
        <v>125982.587</v>
      </c>
      <c r="H459" s="134">
        <f>H460+H479+H483</f>
        <v>145048.07279</v>
      </c>
      <c r="I459" s="134">
        <f>I460+I479+I483</f>
        <v>143762.92200000002</v>
      </c>
      <c r="J459" s="194">
        <f t="shared" si="124"/>
        <v>114.11332742357483</v>
      </c>
      <c r="K459" s="110">
        <f t="shared" si="123"/>
        <v>99.11398285735198</v>
      </c>
      <c r="M459" s="125" t="e">
        <f>M465+M479+#REF!+M589</f>
        <v>#REF!</v>
      </c>
      <c r="N459" s="125" t="e">
        <f>N465+N479+#REF!+N589</f>
        <v>#REF!</v>
      </c>
      <c r="O459" s="125" t="e">
        <f>O465+O479+#REF!+O589</f>
        <v>#REF!</v>
      </c>
      <c r="P459" s="125" t="e">
        <f>P465+P479+#REF!+P589</f>
        <v>#REF!</v>
      </c>
      <c r="Q459" s="125" t="e">
        <f>Q465+Q479+#REF!+Q589</f>
        <v>#REF!</v>
      </c>
      <c r="R459" s="125" t="e">
        <f>R465+R479+#REF!+R589</f>
        <v>#REF!</v>
      </c>
      <c r="S459" s="125" t="e">
        <f>S465+S479+#REF!+S589</f>
        <v>#REF!</v>
      </c>
      <c r="T459" s="125" t="e">
        <f>T465+T479+#REF!+T589</f>
        <v>#REF!</v>
      </c>
      <c r="U459" s="125" t="e">
        <f>U465+U479+#REF!+U589</f>
        <v>#REF!</v>
      </c>
      <c r="V459" s="125" t="e">
        <f>V465+V479+#REF!+V589</f>
        <v>#REF!</v>
      </c>
      <c r="W459" s="125" t="e">
        <f>W465+W479+#REF!+W589</f>
        <v>#REF!</v>
      </c>
      <c r="X459" s="125" t="e">
        <f>X465+X479+#REF!+X589</f>
        <v>#REF!</v>
      </c>
      <c r="Y459" s="125" t="e">
        <f>Y465+Y479+#REF!+Y589</f>
        <v>#REF!</v>
      </c>
      <c r="Z459" s="125" t="e">
        <f>Z465+Z479+#REF!+Z589</f>
        <v>#REF!</v>
      </c>
      <c r="AA459" s="125" t="e">
        <f>AA465+AA479+#REF!+AA589</f>
        <v>#REF!</v>
      </c>
      <c r="AB459" s="125" t="e">
        <f>AB465+AB479+#REF!+AB589</f>
        <v>#REF!</v>
      </c>
      <c r="AC459" s="125" t="e">
        <f>AC465+AC479+#REF!+AC589</f>
        <v>#REF!</v>
      </c>
      <c r="AD459" s="124" t="e">
        <f>AC459/G453*100</f>
        <v>#REF!</v>
      </c>
    </row>
    <row r="460" spans="1:30" ht="19.5" outlineLevel="6" thickBot="1">
      <c r="A460" s="46" t="s">
        <v>174</v>
      </c>
      <c r="B460" s="15">
        <v>953</v>
      </c>
      <c r="C460" s="9" t="s">
        <v>18</v>
      </c>
      <c r="D460" s="9" t="s">
        <v>284</v>
      </c>
      <c r="E460" s="9" t="s">
        <v>5</v>
      </c>
      <c r="F460" s="9"/>
      <c r="G460" s="134">
        <f>G461+G464+G467+G473+G476+G470</f>
        <v>125982.587</v>
      </c>
      <c r="H460" s="134">
        <f>H461+H464+H467+H473+H476+H470</f>
        <v>144668.92279</v>
      </c>
      <c r="I460" s="134">
        <f>I461+I464+I467+I473+I476+I470</f>
        <v>143383.77200000003</v>
      </c>
      <c r="J460" s="194">
        <f t="shared" si="124"/>
        <v>113.81237313375698</v>
      </c>
      <c r="K460" s="110">
        <f t="shared" si="123"/>
        <v>99.11166077329166</v>
      </c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6"/>
      <c r="AD460" s="124"/>
    </row>
    <row r="461" spans="1:30" ht="32.25" outlineLevel="6" thickBot="1">
      <c r="A461" s="53" t="s">
        <v>154</v>
      </c>
      <c r="B461" s="49">
        <v>953</v>
      </c>
      <c r="C461" s="50" t="s">
        <v>18</v>
      </c>
      <c r="D461" s="50" t="s">
        <v>285</v>
      </c>
      <c r="E461" s="50" t="s">
        <v>5</v>
      </c>
      <c r="F461" s="50"/>
      <c r="G461" s="138">
        <f aca="true" t="shared" si="125" ref="G461:I462">G462</f>
        <v>36910</v>
      </c>
      <c r="H461" s="138">
        <f t="shared" si="125"/>
        <v>47210</v>
      </c>
      <c r="I461" s="138">
        <f t="shared" si="125"/>
        <v>47210</v>
      </c>
      <c r="J461" s="194">
        <f t="shared" si="124"/>
        <v>127.90571660796533</v>
      </c>
      <c r="K461" s="110">
        <f t="shared" si="123"/>
        <v>100</v>
      </c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6"/>
      <c r="AD461" s="124"/>
    </row>
    <row r="462" spans="1:30" ht="19.5" outlineLevel="6" thickBot="1">
      <c r="A462" s="5" t="s">
        <v>116</v>
      </c>
      <c r="B462" s="17">
        <v>953</v>
      </c>
      <c r="C462" s="6" t="s">
        <v>18</v>
      </c>
      <c r="D462" s="6" t="s">
        <v>285</v>
      </c>
      <c r="E462" s="6" t="s">
        <v>115</v>
      </c>
      <c r="F462" s="6"/>
      <c r="G462" s="140">
        <f t="shared" si="125"/>
        <v>36910</v>
      </c>
      <c r="H462" s="140">
        <f t="shared" si="125"/>
        <v>47210</v>
      </c>
      <c r="I462" s="140">
        <f t="shared" si="125"/>
        <v>47210</v>
      </c>
      <c r="J462" s="194">
        <f t="shared" si="124"/>
        <v>127.90571660796533</v>
      </c>
      <c r="K462" s="110">
        <f t="shared" si="123"/>
        <v>100</v>
      </c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6"/>
      <c r="AD462" s="124"/>
    </row>
    <row r="463" spans="1:34" ht="48" outlineLevel="6" thickBot="1">
      <c r="A463" s="57" t="s">
        <v>196</v>
      </c>
      <c r="B463" s="51">
        <v>953</v>
      </c>
      <c r="C463" s="52" t="s">
        <v>18</v>
      </c>
      <c r="D463" s="52" t="s">
        <v>285</v>
      </c>
      <c r="E463" s="52" t="s">
        <v>85</v>
      </c>
      <c r="F463" s="52"/>
      <c r="G463" s="92">
        <v>36910</v>
      </c>
      <c r="H463" s="142">
        <f>46210+1000</f>
        <v>47210</v>
      </c>
      <c r="I463" s="142">
        <v>47210</v>
      </c>
      <c r="J463" s="194">
        <f t="shared" si="124"/>
        <v>127.90571660796533</v>
      </c>
      <c r="K463" s="110">
        <f t="shared" si="123"/>
        <v>100</v>
      </c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6"/>
      <c r="AD463" s="124"/>
      <c r="AH463" s="184"/>
    </row>
    <row r="464" spans="1:30" ht="63.75" outlineLevel="6" thickBot="1">
      <c r="A464" s="70" t="s">
        <v>175</v>
      </c>
      <c r="B464" s="49">
        <v>953</v>
      </c>
      <c r="C464" s="50" t="s">
        <v>18</v>
      </c>
      <c r="D464" s="50" t="s">
        <v>286</v>
      </c>
      <c r="E464" s="50" t="s">
        <v>5</v>
      </c>
      <c r="F464" s="50"/>
      <c r="G464" s="138">
        <f aca="true" t="shared" si="126" ref="G464:I465">G465</f>
        <v>86703</v>
      </c>
      <c r="H464" s="138">
        <f t="shared" si="126"/>
        <v>86703</v>
      </c>
      <c r="I464" s="138">
        <f t="shared" si="126"/>
        <v>86703</v>
      </c>
      <c r="J464" s="194">
        <f t="shared" si="124"/>
        <v>100</v>
      </c>
      <c r="K464" s="110">
        <f t="shared" si="123"/>
        <v>100</v>
      </c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6"/>
      <c r="AD464" s="124"/>
    </row>
    <row r="465" spans="1:30" ht="16.5" outlineLevel="6" thickBot="1">
      <c r="A465" s="5" t="s">
        <v>116</v>
      </c>
      <c r="B465" s="17">
        <v>953</v>
      </c>
      <c r="C465" s="6" t="s">
        <v>18</v>
      </c>
      <c r="D465" s="6" t="s">
        <v>286</v>
      </c>
      <c r="E465" s="6" t="s">
        <v>115</v>
      </c>
      <c r="F465" s="6"/>
      <c r="G465" s="140">
        <f t="shared" si="126"/>
        <v>86703</v>
      </c>
      <c r="H465" s="140">
        <f t="shared" si="126"/>
        <v>86703</v>
      </c>
      <c r="I465" s="140">
        <f t="shared" si="126"/>
        <v>86703</v>
      </c>
      <c r="J465" s="194">
        <f t="shared" si="124"/>
        <v>100</v>
      </c>
      <c r="K465" s="110">
        <f t="shared" si="123"/>
        <v>100</v>
      </c>
      <c r="M465" s="130">
        <f aca="true" t="shared" si="127" ref="M465:AC465">M466</f>
        <v>0</v>
      </c>
      <c r="N465" s="130">
        <f t="shared" si="127"/>
        <v>0</v>
      </c>
      <c r="O465" s="130">
        <f t="shared" si="127"/>
        <v>0</v>
      </c>
      <c r="P465" s="130">
        <f t="shared" si="127"/>
        <v>0</v>
      </c>
      <c r="Q465" s="130">
        <f t="shared" si="127"/>
        <v>0</v>
      </c>
      <c r="R465" s="130">
        <f t="shared" si="127"/>
        <v>0</v>
      </c>
      <c r="S465" s="130">
        <f t="shared" si="127"/>
        <v>0</v>
      </c>
      <c r="T465" s="130">
        <f t="shared" si="127"/>
        <v>0</v>
      </c>
      <c r="U465" s="130">
        <f t="shared" si="127"/>
        <v>0</v>
      </c>
      <c r="V465" s="130">
        <f t="shared" si="127"/>
        <v>0</v>
      </c>
      <c r="W465" s="130">
        <f t="shared" si="127"/>
        <v>0</v>
      </c>
      <c r="X465" s="130">
        <f t="shared" si="127"/>
        <v>0</v>
      </c>
      <c r="Y465" s="130">
        <f t="shared" si="127"/>
        <v>0</v>
      </c>
      <c r="Z465" s="130">
        <f t="shared" si="127"/>
        <v>0</v>
      </c>
      <c r="AA465" s="130">
        <f t="shared" si="127"/>
        <v>0</v>
      </c>
      <c r="AB465" s="130">
        <f t="shared" si="127"/>
        <v>0</v>
      </c>
      <c r="AC465" s="141">
        <f t="shared" si="127"/>
        <v>34477.81647</v>
      </c>
      <c r="AD465" s="124">
        <f>AC465/G459*100</f>
        <v>27.367128498480508</v>
      </c>
    </row>
    <row r="466" spans="1:34" ht="48" outlineLevel="6" thickBot="1">
      <c r="A466" s="57" t="s">
        <v>196</v>
      </c>
      <c r="B466" s="51">
        <v>953</v>
      </c>
      <c r="C466" s="52" t="s">
        <v>18</v>
      </c>
      <c r="D466" s="52" t="s">
        <v>286</v>
      </c>
      <c r="E466" s="52" t="s">
        <v>85</v>
      </c>
      <c r="F466" s="52"/>
      <c r="G466" s="142">
        <v>86703</v>
      </c>
      <c r="H466" s="142">
        <v>86703</v>
      </c>
      <c r="I466" s="142">
        <v>86703</v>
      </c>
      <c r="J466" s="194">
        <f t="shared" si="124"/>
        <v>100</v>
      </c>
      <c r="K466" s="110">
        <f t="shared" si="123"/>
        <v>100</v>
      </c>
      <c r="M466" s="106">
        <f aca="true" t="shared" si="128" ref="M466:AC466">M468</f>
        <v>0</v>
      </c>
      <c r="N466" s="106">
        <f t="shared" si="128"/>
        <v>0</v>
      </c>
      <c r="O466" s="106">
        <f t="shared" si="128"/>
        <v>0</v>
      </c>
      <c r="P466" s="106">
        <f t="shared" si="128"/>
        <v>0</v>
      </c>
      <c r="Q466" s="106">
        <f t="shared" si="128"/>
        <v>0</v>
      </c>
      <c r="R466" s="106">
        <f t="shared" si="128"/>
        <v>0</v>
      </c>
      <c r="S466" s="106">
        <f t="shared" si="128"/>
        <v>0</v>
      </c>
      <c r="T466" s="106">
        <f t="shared" si="128"/>
        <v>0</v>
      </c>
      <c r="U466" s="106">
        <f t="shared" si="128"/>
        <v>0</v>
      </c>
      <c r="V466" s="106">
        <f t="shared" si="128"/>
        <v>0</v>
      </c>
      <c r="W466" s="106">
        <f t="shared" si="128"/>
        <v>0</v>
      </c>
      <c r="X466" s="106">
        <f t="shared" si="128"/>
        <v>0</v>
      </c>
      <c r="Y466" s="106">
        <f t="shared" si="128"/>
        <v>0</v>
      </c>
      <c r="Z466" s="106">
        <f t="shared" si="128"/>
        <v>0</v>
      </c>
      <c r="AA466" s="106">
        <f t="shared" si="128"/>
        <v>0</v>
      </c>
      <c r="AB466" s="106">
        <f t="shared" si="128"/>
        <v>0</v>
      </c>
      <c r="AC466" s="143">
        <f t="shared" si="128"/>
        <v>34477.81647</v>
      </c>
      <c r="AD466" s="124">
        <f>AC466/G460*100</f>
        <v>27.367128498480508</v>
      </c>
      <c r="AH466" s="184"/>
    </row>
    <row r="467" spans="1:30" ht="32.25" outlineLevel="6" thickBot="1">
      <c r="A467" s="78" t="s">
        <v>176</v>
      </c>
      <c r="B467" s="83">
        <v>953</v>
      </c>
      <c r="C467" s="50" t="s">
        <v>18</v>
      </c>
      <c r="D467" s="50" t="s">
        <v>287</v>
      </c>
      <c r="E467" s="50" t="s">
        <v>5</v>
      </c>
      <c r="F467" s="50"/>
      <c r="G467" s="138">
        <f aca="true" t="shared" si="129" ref="G467:I468">G468</f>
        <v>1000</v>
      </c>
      <c r="H467" s="138">
        <f t="shared" si="129"/>
        <v>9237.03086</v>
      </c>
      <c r="I467" s="138">
        <f t="shared" si="129"/>
        <v>8267.779</v>
      </c>
      <c r="J467" s="194">
        <f t="shared" si="124"/>
        <v>826.7779</v>
      </c>
      <c r="K467" s="110">
        <f t="shared" si="123"/>
        <v>89.5068894465077</v>
      </c>
      <c r="M467" s="132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59"/>
      <c r="AD467" s="124"/>
    </row>
    <row r="468" spans="1:30" ht="16.5" outlineLevel="6" thickBot="1">
      <c r="A468" s="5" t="s">
        <v>116</v>
      </c>
      <c r="B468" s="17">
        <v>953</v>
      </c>
      <c r="C468" s="6" t="s">
        <v>18</v>
      </c>
      <c r="D468" s="6" t="s">
        <v>287</v>
      </c>
      <c r="E468" s="6" t="s">
        <v>115</v>
      </c>
      <c r="F468" s="6"/>
      <c r="G468" s="140">
        <f t="shared" si="129"/>
        <v>1000</v>
      </c>
      <c r="H468" s="140">
        <f t="shared" si="129"/>
        <v>9237.03086</v>
      </c>
      <c r="I468" s="140">
        <f t="shared" si="129"/>
        <v>8267.779</v>
      </c>
      <c r="J468" s="194">
        <f t="shared" si="124"/>
        <v>826.7779</v>
      </c>
      <c r="K468" s="110">
        <f t="shared" si="123"/>
        <v>89.5068894465077</v>
      </c>
      <c r="M468" s="135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133"/>
      <c r="AC468" s="136">
        <v>34477.81647</v>
      </c>
      <c r="AD468" s="124">
        <f>AC468/G462*100</f>
        <v>93.41050249254944</v>
      </c>
    </row>
    <row r="469" spans="1:34" ht="16.5" outlineLevel="6" thickBot="1">
      <c r="A469" s="55" t="s">
        <v>83</v>
      </c>
      <c r="B469" s="84">
        <v>953</v>
      </c>
      <c r="C469" s="52" t="s">
        <v>18</v>
      </c>
      <c r="D469" s="52" t="s">
        <v>287</v>
      </c>
      <c r="E469" s="52" t="s">
        <v>84</v>
      </c>
      <c r="F469" s="52"/>
      <c r="G469" s="92">
        <v>1000</v>
      </c>
      <c r="H469" s="142">
        <v>9237.03086</v>
      </c>
      <c r="I469" s="142">
        <v>8267.779</v>
      </c>
      <c r="J469" s="194">
        <f t="shared" si="124"/>
        <v>826.7779</v>
      </c>
      <c r="K469" s="110">
        <f t="shared" si="123"/>
        <v>89.5068894465077</v>
      </c>
      <c r="M469" s="132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7"/>
      <c r="AD469" s="124"/>
      <c r="AH469" s="184"/>
    </row>
    <row r="470" spans="1:30" ht="32.25" outlineLevel="6" thickBot="1">
      <c r="A470" s="53" t="s">
        <v>466</v>
      </c>
      <c r="B470" s="83">
        <v>953</v>
      </c>
      <c r="C470" s="50" t="s">
        <v>18</v>
      </c>
      <c r="D470" s="50" t="s">
        <v>467</v>
      </c>
      <c r="E470" s="50" t="s">
        <v>5</v>
      </c>
      <c r="F470" s="50"/>
      <c r="G470" s="93">
        <f aca="true" t="shared" si="130" ref="G470:I471">G471</f>
        <v>0</v>
      </c>
      <c r="H470" s="93">
        <f t="shared" si="130"/>
        <v>30</v>
      </c>
      <c r="I470" s="93">
        <f t="shared" si="130"/>
        <v>30</v>
      </c>
      <c r="J470" s="194" t="e">
        <f t="shared" si="124"/>
        <v>#DIV/0!</v>
      </c>
      <c r="K470" s="110">
        <f t="shared" si="123"/>
        <v>100</v>
      </c>
      <c r="M470" s="132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7"/>
      <c r="AD470" s="124"/>
    </row>
    <row r="471" spans="1:30" ht="16.5" outlineLevel="6" thickBot="1">
      <c r="A471" s="5" t="s">
        <v>116</v>
      </c>
      <c r="B471" s="17">
        <v>953</v>
      </c>
      <c r="C471" s="6" t="s">
        <v>18</v>
      </c>
      <c r="D471" s="6" t="s">
        <v>467</v>
      </c>
      <c r="E471" s="6" t="s">
        <v>115</v>
      </c>
      <c r="F471" s="6"/>
      <c r="G471" s="96">
        <f t="shared" si="130"/>
        <v>0</v>
      </c>
      <c r="H471" s="96">
        <f t="shared" si="130"/>
        <v>30</v>
      </c>
      <c r="I471" s="96">
        <f t="shared" si="130"/>
        <v>30</v>
      </c>
      <c r="J471" s="194" t="e">
        <f t="shared" si="124"/>
        <v>#DIV/0!</v>
      </c>
      <c r="K471" s="110">
        <f t="shared" si="123"/>
        <v>100</v>
      </c>
      <c r="M471" s="132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7"/>
      <c r="AD471" s="124"/>
    </row>
    <row r="472" spans="1:34" ht="16.5" outlineLevel="6" thickBot="1">
      <c r="A472" s="55" t="s">
        <v>83</v>
      </c>
      <c r="B472" s="84">
        <v>953</v>
      </c>
      <c r="C472" s="52" t="s">
        <v>18</v>
      </c>
      <c r="D472" s="100" t="s">
        <v>467</v>
      </c>
      <c r="E472" s="52" t="s">
        <v>84</v>
      </c>
      <c r="F472" s="52"/>
      <c r="G472" s="92">
        <v>0</v>
      </c>
      <c r="H472" s="92">
        <v>30</v>
      </c>
      <c r="I472" s="92">
        <v>30</v>
      </c>
      <c r="J472" s="194" t="e">
        <f t="shared" si="124"/>
        <v>#DIV/0!</v>
      </c>
      <c r="K472" s="110">
        <f t="shared" si="123"/>
        <v>100</v>
      </c>
      <c r="M472" s="132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7"/>
      <c r="AD472" s="124"/>
      <c r="AH472" s="184"/>
    </row>
    <row r="473" spans="1:30" ht="46.5" customHeight="1" outlineLevel="6" thickBot="1">
      <c r="A473" s="78" t="s">
        <v>367</v>
      </c>
      <c r="B473" s="83">
        <v>953</v>
      </c>
      <c r="C473" s="50" t="s">
        <v>18</v>
      </c>
      <c r="D473" s="50" t="s">
        <v>368</v>
      </c>
      <c r="E473" s="50" t="s">
        <v>5</v>
      </c>
      <c r="F473" s="50"/>
      <c r="G473" s="93">
        <f aca="true" t="shared" si="131" ref="G473:I474">G474</f>
        <v>1369.587</v>
      </c>
      <c r="H473" s="93">
        <f t="shared" si="131"/>
        <v>1453.70214</v>
      </c>
      <c r="I473" s="93">
        <f t="shared" si="131"/>
        <v>1137.803</v>
      </c>
      <c r="J473" s="194">
        <f t="shared" si="124"/>
        <v>83.07635805538459</v>
      </c>
      <c r="K473" s="110">
        <f t="shared" si="123"/>
        <v>78.26933514729502</v>
      </c>
      <c r="M473" s="132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7"/>
      <c r="AD473" s="124"/>
    </row>
    <row r="474" spans="1:30" ht="16.5" outlineLevel="6" thickBot="1">
      <c r="A474" s="5" t="s">
        <v>116</v>
      </c>
      <c r="B474" s="17">
        <v>953</v>
      </c>
      <c r="C474" s="6" t="s">
        <v>18</v>
      </c>
      <c r="D474" s="6" t="s">
        <v>368</v>
      </c>
      <c r="E474" s="6" t="s">
        <v>115</v>
      </c>
      <c r="F474" s="6"/>
      <c r="G474" s="96">
        <f t="shared" si="131"/>
        <v>1369.587</v>
      </c>
      <c r="H474" s="96">
        <f t="shared" si="131"/>
        <v>1453.70214</v>
      </c>
      <c r="I474" s="96">
        <f t="shared" si="131"/>
        <v>1137.803</v>
      </c>
      <c r="J474" s="194">
        <f t="shared" si="124"/>
        <v>83.07635805538459</v>
      </c>
      <c r="K474" s="110">
        <f t="shared" si="123"/>
        <v>78.26933514729502</v>
      </c>
      <c r="M474" s="132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7"/>
      <c r="AD474" s="124"/>
    </row>
    <row r="475" spans="1:34" ht="16.5" outlineLevel="6" thickBot="1">
      <c r="A475" s="55" t="s">
        <v>83</v>
      </c>
      <c r="B475" s="84">
        <v>953</v>
      </c>
      <c r="C475" s="52" t="s">
        <v>18</v>
      </c>
      <c r="D475" s="52" t="s">
        <v>368</v>
      </c>
      <c r="E475" s="52" t="s">
        <v>84</v>
      </c>
      <c r="F475" s="52"/>
      <c r="G475" s="92">
        <v>1369.587</v>
      </c>
      <c r="H475" s="92">
        <v>1453.70214</v>
      </c>
      <c r="I475" s="92">
        <v>1137.803</v>
      </c>
      <c r="J475" s="194">
        <f t="shared" si="124"/>
        <v>83.07635805538459</v>
      </c>
      <c r="K475" s="110">
        <f t="shared" si="123"/>
        <v>78.26933514729502</v>
      </c>
      <c r="M475" s="132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7"/>
      <c r="AD475" s="124"/>
      <c r="AH475" s="184"/>
    </row>
    <row r="476" spans="1:30" ht="63.75" outlineLevel="6" thickBot="1">
      <c r="A476" s="78" t="s">
        <v>400</v>
      </c>
      <c r="B476" s="83">
        <v>953</v>
      </c>
      <c r="C476" s="50" t="s">
        <v>18</v>
      </c>
      <c r="D476" s="50" t="s">
        <v>401</v>
      </c>
      <c r="E476" s="50" t="s">
        <v>5</v>
      </c>
      <c r="F476" s="50"/>
      <c r="G476" s="93">
        <f aca="true" t="shared" si="132" ref="G476:I477">G477</f>
        <v>0</v>
      </c>
      <c r="H476" s="93">
        <f t="shared" si="132"/>
        <v>35.18979</v>
      </c>
      <c r="I476" s="93">
        <f t="shared" si="132"/>
        <v>35.19</v>
      </c>
      <c r="J476" s="194" t="e">
        <f t="shared" si="124"/>
        <v>#DIV/0!</v>
      </c>
      <c r="K476" s="110">
        <f t="shared" si="123"/>
        <v>100.00059676400454</v>
      </c>
      <c r="M476" s="132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7"/>
      <c r="AD476" s="124"/>
    </row>
    <row r="477" spans="1:30" ht="16.5" outlineLevel="6" thickBot="1">
      <c r="A477" s="5" t="s">
        <v>116</v>
      </c>
      <c r="B477" s="17">
        <v>953</v>
      </c>
      <c r="C477" s="6" t="s">
        <v>18</v>
      </c>
      <c r="D477" s="6" t="s">
        <v>401</v>
      </c>
      <c r="E477" s="6" t="s">
        <v>115</v>
      </c>
      <c r="F477" s="6"/>
      <c r="G477" s="96">
        <f t="shared" si="132"/>
        <v>0</v>
      </c>
      <c r="H477" s="96">
        <f t="shared" si="132"/>
        <v>35.18979</v>
      </c>
      <c r="I477" s="96">
        <f t="shared" si="132"/>
        <v>35.19</v>
      </c>
      <c r="J477" s="194" t="e">
        <f t="shared" si="124"/>
        <v>#DIV/0!</v>
      </c>
      <c r="K477" s="110">
        <f t="shared" si="123"/>
        <v>100.00059676400454</v>
      </c>
      <c r="M477" s="132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7"/>
      <c r="AD477" s="124"/>
    </row>
    <row r="478" spans="1:34" ht="16.5" outlineLevel="6" thickBot="1">
      <c r="A478" s="55" t="s">
        <v>83</v>
      </c>
      <c r="B478" s="84">
        <v>953</v>
      </c>
      <c r="C478" s="52" t="s">
        <v>18</v>
      </c>
      <c r="D478" s="52" t="s">
        <v>401</v>
      </c>
      <c r="E478" s="52" t="s">
        <v>84</v>
      </c>
      <c r="F478" s="52"/>
      <c r="G478" s="92">
        <v>0</v>
      </c>
      <c r="H478" s="92">
        <v>35.18979</v>
      </c>
      <c r="I478" s="92">
        <v>35.19</v>
      </c>
      <c r="J478" s="194" t="e">
        <f t="shared" si="124"/>
        <v>#DIV/0!</v>
      </c>
      <c r="K478" s="110">
        <f t="shared" si="123"/>
        <v>100.00059676400454</v>
      </c>
      <c r="M478" s="132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7"/>
      <c r="AD478" s="124"/>
      <c r="AH478" s="184"/>
    </row>
    <row r="479" spans="1:30" ht="32.25" outlineLevel="6" thickBot="1">
      <c r="A479" s="85" t="s">
        <v>224</v>
      </c>
      <c r="B479" s="88">
        <v>953</v>
      </c>
      <c r="C479" s="9" t="s">
        <v>18</v>
      </c>
      <c r="D479" s="9" t="s">
        <v>288</v>
      </c>
      <c r="E479" s="9" t="s">
        <v>5</v>
      </c>
      <c r="F479" s="9"/>
      <c r="G479" s="91">
        <f aca="true" t="shared" si="133" ref="G479:I481">G480</f>
        <v>0</v>
      </c>
      <c r="H479" s="91">
        <f t="shared" si="133"/>
        <v>379.15</v>
      </c>
      <c r="I479" s="91">
        <f t="shared" si="133"/>
        <v>379.15</v>
      </c>
      <c r="J479" s="194" t="e">
        <f t="shared" si="124"/>
        <v>#DIV/0!</v>
      </c>
      <c r="K479" s="110">
        <f t="shared" si="123"/>
        <v>100</v>
      </c>
      <c r="M479" s="128" t="e">
        <f>M480+#REF!+#REF!+M497</f>
        <v>#REF!</v>
      </c>
      <c r="N479" s="128" t="e">
        <f>N480+#REF!+#REF!+N497</f>
        <v>#REF!</v>
      </c>
      <c r="O479" s="128" t="e">
        <f>O480+#REF!+#REF!+O497</f>
        <v>#REF!</v>
      </c>
      <c r="P479" s="128" t="e">
        <f>P480+#REF!+#REF!+P497</f>
        <v>#REF!</v>
      </c>
      <c r="Q479" s="128" t="e">
        <f>Q480+#REF!+#REF!+Q497</f>
        <v>#REF!</v>
      </c>
      <c r="R479" s="128" t="e">
        <f>R480+#REF!+#REF!+R497</f>
        <v>#REF!</v>
      </c>
      <c r="S479" s="128" t="e">
        <f>S480+#REF!+#REF!+S497</f>
        <v>#REF!</v>
      </c>
      <c r="T479" s="128" t="e">
        <f>T480+#REF!+#REF!+T497</f>
        <v>#REF!</v>
      </c>
      <c r="U479" s="128" t="e">
        <f>U480+#REF!+#REF!+U497</f>
        <v>#REF!</v>
      </c>
      <c r="V479" s="128" t="e">
        <f>V480+#REF!+#REF!+V497</f>
        <v>#REF!</v>
      </c>
      <c r="W479" s="128" t="e">
        <f>W480+#REF!+#REF!+W497</f>
        <v>#REF!</v>
      </c>
      <c r="X479" s="128" t="e">
        <f>X480+#REF!+#REF!+X497</f>
        <v>#REF!</v>
      </c>
      <c r="Y479" s="128" t="e">
        <f>Y480+#REF!+#REF!+Y497</f>
        <v>#REF!</v>
      </c>
      <c r="Z479" s="128" t="e">
        <f>Z480+#REF!+#REF!+Z497</f>
        <v>#REF!</v>
      </c>
      <c r="AA479" s="128" t="e">
        <f>AA480+#REF!+#REF!+AA497</f>
        <v>#REF!</v>
      </c>
      <c r="AB479" s="128" t="e">
        <f>AB480+#REF!+#REF!+AB497</f>
        <v>#REF!</v>
      </c>
      <c r="AC479" s="128" t="e">
        <f>AC480+#REF!+#REF!+AC497</f>
        <v>#REF!</v>
      </c>
      <c r="AD479" s="124" t="e">
        <f>AC479/G464*100</f>
        <v>#REF!</v>
      </c>
    </row>
    <row r="480" spans="1:30" ht="32.25" outlineLevel="6" thickBot="1">
      <c r="A480" s="78" t="s">
        <v>177</v>
      </c>
      <c r="B480" s="83">
        <v>953</v>
      </c>
      <c r="C480" s="50" t="s">
        <v>18</v>
      </c>
      <c r="D480" s="50" t="s">
        <v>289</v>
      </c>
      <c r="E480" s="50" t="s">
        <v>5</v>
      </c>
      <c r="F480" s="50"/>
      <c r="G480" s="93">
        <f t="shared" si="133"/>
        <v>0</v>
      </c>
      <c r="H480" s="93">
        <f t="shared" si="133"/>
        <v>379.15</v>
      </c>
      <c r="I480" s="93">
        <f t="shared" si="133"/>
        <v>379.15</v>
      </c>
      <c r="J480" s="194" t="e">
        <f t="shared" si="124"/>
        <v>#DIV/0!</v>
      </c>
      <c r="K480" s="110">
        <f t="shared" si="123"/>
        <v>100</v>
      </c>
      <c r="M480" s="130">
        <f aca="true" t="shared" si="134" ref="M480:AC480">M481</f>
        <v>0</v>
      </c>
      <c r="N480" s="130">
        <f t="shared" si="134"/>
        <v>0</v>
      </c>
      <c r="O480" s="130">
        <f t="shared" si="134"/>
        <v>0</v>
      </c>
      <c r="P480" s="130">
        <f t="shared" si="134"/>
        <v>0</v>
      </c>
      <c r="Q480" s="130">
        <f t="shared" si="134"/>
        <v>0</v>
      </c>
      <c r="R480" s="130">
        <f t="shared" si="134"/>
        <v>0</v>
      </c>
      <c r="S480" s="130">
        <f t="shared" si="134"/>
        <v>0</v>
      </c>
      <c r="T480" s="130">
        <f t="shared" si="134"/>
        <v>0</v>
      </c>
      <c r="U480" s="130">
        <f t="shared" si="134"/>
        <v>0</v>
      </c>
      <c r="V480" s="130">
        <f t="shared" si="134"/>
        <v>0</v>
      </c>
      <c r="W480" s="130">
        <f t="shared" si="134"/>
        <v>0</v>
      </c>
      <c r="X480" s="130">
        <f t="shared" si="134"/>
        <v>0</v>
      </c>
      <c r="Y480" s="130">
        <f t="shared" si="134"/>
        <v>0</v>
      </c>
      <c r="Z480" s="130">
        <f t="shared" si="134"/>
        <v>0</v>
      </c>
      <c r="AA480" s="130">
        <f t="shared" si="134"/>
        <v>0</v>
      </c>
      <c r="AB480" s="130">
        <f t="shared" si="134"/>
        <v>0</v>
      </c>
      <c r="AC480" s="130">
        <f t="shared" si="134"/>
        <v>48148.89725</v>
      </c>
      <c r="AD480" s="124">
        <f>AC480/G465*100</f>
        <v>55.53313870338974</v>
      </c>
    </row>
    <row r="481" spans="1:30" ht="16.5" outlineLevel="6" thickBot="1">
      <c r="A481" s="5" t="s">
        <v>116</v>
      </c>
      <c r="B481" s="17">
        <v>953</v>
      </c>
      <c r="C481" s="6" t="s">
        <v>18</v>
      </c>
      <c r="D481" s="6" t="s">
        <v>289</v>
      </c>
      <c r="E481" s="6" t="s">
        <v>115</v>
      </c>
      <c r="F481" s="6"/>
      <c r="G481" s="96">
        <f t="shared" si="133"/>
        <v>0</v>
      </c>
      <c r="H481" s="96">
        <f t="shared" si="133"/>
        <v>379.15</v>
      </c>
      <c r="I481" s="96">
        <f t="shared" si="133"/>
        <v>379.15</v>
      </c>
      <c r="J481" s="194" t="e">
        <f t="shared" si="124"/>
        <v>#DIV/0!</v>
      </c>
      <c r="K481" s="110">
        <f t="shared" si="123"/>
        <v>100</v>
      </c>
      <c r="M481" s="106">
        <f aca="true" t="shared" si="135" ref="M481:AC481">M492</f>
        <v>0</v>
      </c>
      <c r="N481" s="106">
        <f t="shared" si="135"/>
        <v>0</v>
      </c>
      <c r="O481" s="106">
        <f t="shared" si="135"/>
        <v>0</v>
      </c>
      <c r="P481" s="106">
        <f t="shared" si="135"/>
        <v>0</v>
      </c>
      <c r="Q481" s="106">
        <f t="shared" si="135"/>
        <v>0</v>
      </c>
      <c r="R481" s="106">
        <f t="shared" si="135"/>
        <v>0</v>
      </c>
      <c r="S481" s="106">
        <f t="shared" si="135"/>
        <v>0</v>
      </c>
      <c r="T481" s="106">
        <f t="shared" si="135"/>
        <v>0</v>
      </c>
      <c r="U481" s="106">
        <f t="shared" si="135"/>
        <v>0</v>
      </c>
      <c r="V481" s="106">
        <f t="shared" si="135"/>
        <v>0</v>
      </c>
      <c r="W481" s="106">
        <f t="shared" si="135"/>
        <v>0</v>
      </c>
      <c r="X481" s="106">
        <f t="shared" si="135"/>
        <v>0</v>
      </c>
      <c r="Y481" s="106">
        <f t="shared" si="135"/>
        <v>0</v>
      </c>
      <c r="Z481" s="106">
        <f t="shared" si="135"/>
        <v>0</v>
      </c>
      <c r="AA481" s="106">
        <f t="shared" si="135"/>
        <v>0</v>
      </c>
      <c r="AB481" s="106">
        <f t="shared" si="135"/>
        <v>0</v>
      </c>
      <c r="AC481" s="143">
        <f t="shared" si="135"/>
        <v>48148.89725</v>
      </c>
      <c r="AD481" s="124">
        <f>AC481/G466*100</f>
        <v>55.53313870338974</v>
      </c>
    </row>
    <row r="482" spans="1:34" ht="16.5" outlineLevel="6" thickBot="1">
      <c r="A482" s="55" t="s">
        <v>83</v>
      </c>
      <c r="B482" s="84">
        <v>953</v>
      </c>
      <c r="C482" s="52" t="s">
        <v>18</v>
      </c>
      <c r="D482" s="52" t="s">
        <v>289</v>
      </c>
      <c r="E482" s="52" t="s">
        <v>84</v>
      </c>
      <c r="F482" s="52"/>
      <c r="G482" s="92">
        <v>0</v>
      </c>
      <c r="H482" s="92">
        <v>379.15</v>
      </c>
      <c r="I482" s="92">
        <v>379.15</v>
      </c>
      <c r="J482" s="194" t="e">
        <f t="shared" si="124"/>
        <v>#DIV/0!</v>
      </c>
      <c r="K482" s="110">
        <f t="shared" si="123"/>
        <v>100</v>
      </c>
      <c r="M482" s="132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59"/>
      <c r="AD482" s="124"/>
      <c r="AH482" s="184"/>
    </row>
    <row r="483" spans="1:30" ht="16.5" outlineLevel="6" thickBot="1">
      <c r="A483" s="85" t="s">
        <v>317</v>
      </c>
      <c r="B483" s="88">
        <v>953</v>
      </c>
      <c r="C483" s="9" t="s">
        <v>18</v>
      </c>
      <c r="D483" s="9" t="s">
        <v>319</v>
      </c>
      <c r="E483" s="9" t="s">
        <v>5</v>
      </c>
      <c r="F483" s="9"/>
      <c r="G483" s="91">
        <f aca="true" t="shared" si="136" ref="G483:I485">G484</f>
        <v>0</v>
      </c>
      <c r="H483" s="91">
        <f t="shared" si="136"/>
        <v>0</v>
      </c>
      <c r="I483" s="91">
        <f t="shared" si="136"/>
        <v>0</v>
      </c>
      <c r="J483" s="194" t="e">
        <f t="shared" si="124"/>
        <v>#DIV/0!</v>
      </c>
      <c r="K483" s="110" t="e">
        <f t="shared" si="123"/>
        <v>#DIV/0!</v>
      </c>
      <c r="M483" s="132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59"/>
      <c r="AD483" s="124"/>
    </row>
    <row r="484" spans="1:30" ht="15" customHeight="1" outlineLevel="6" thickBot="1">
      <c r="A484" s="78" t="s">
        <v>318</v>
      </c>
      <c r="B484" s="83">
        <v>953</v>
      </c>
      <c r="C484" s="50" t="s">
        <v>18</v>
      </c>
      <c r="D484" s="50" t="s">
        <v>330</v>
      </c>
      <c r="E484" s="50" t="s">
        <v>5</v>
      </c>
      <c r="F484" s="50"/>
      <c r="G484" s="93">
        <f t="shared" si="136"/>
        <v>0</v>
      </c>
      <c r="H484" s="93">
        <f t="shared" si="136"/>
        <v>0</v>
      </c>
      <c r="I484" s="93">
        <f t="shared" si="136"/>
        <v>0</v>
      </c>
      <c r="J484" s="194" t="e">
        <f t="shared" si="124"/>
        <v>#DIV/0!</v>
      </c>
      <c r="K484" s="110" t="e">
        <f t="shared" si="123"/>
        <v>#DIV/0!</v>
      </c>
      <c r="M484" s="132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59"/>
      <c r="AD484" s="124"/>
    </row>
    <row r="485" spans="1:30" ht="16.5" outlineLevel="6" thickBot="1">
      <c r="A485" s="5" t="s">
        <v>116</v>
      </c>
      <c r="B485" s="17">
        <v>953</v>
      </c>
      <c r="C485" s="6" t="s">
        <v>18</v>
      </c>
      <c r="D485" s="6" t="s">
        <v>330</v>
      </c>
      <c r="E485" s="6" t="s">
        <v>115</v>
      </c>
      <c r="F485" s="6"/>
      <c r="G485" s="96">
        <f t="shared" si="136"/>
        <v>0</v>
      </c>
      <c r="H485" s="96">
        <f t="shared" si="136"/>
        <v>0</v>
      </c>
      <c r="I485" s="96">
        <f t="shared" si="136"/>
        <v>0</v>
      </c>
      <c r="J485" s="194" t="e">
        <f t="shared" si="124"/>
        <v>#DIV/0!</v>
      </c>
      <c r="K485" s="110" t="e">
        <f t="shared" si="123"/>
        <v>#DIV/0!</v>
      </c>
      <c r="M485" s="132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59"/>
      <c r="AD485" s="124"/>
    </row>
    <row r="486" spans="1:30" ht="16.5" outlineLevel="6" thickBot="1">
      <c r="A486" s="55" t="s">
        <v>83</v>
      </c>
      <c r="B486" s="84">
        <v>953</v>
      </c>
      <c r="C486" s="52" t="s">
        <v>18</v>
      </c>
      <c r="D486" s="52" t="s">
        <v>330</v>
      </c>
      <c r="E486" s="52" t="s">
        <v>84</v>
      </c>
      <c r="F486" s="52"/>
      <c r="G486" s="92">
        <v>0</v>
      </c>
      <c r="H486" s="92">
        <v>0</v>
      </c>
      <c r="I486" s="92">
        <v>0</v>
      </c>
      <c r="J486" s="194" t="e">
        <f t="shared" si="124"/>
        <v>#DIV/0!</v>
      </c>
      <c r="K486" s="110" t="e">
        <f t="shared" si="123"/>
        <v>#DIV/0!</v>
      </c>
      <c r="M486" s="132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59"/>
      <c r="AD486" s="124"/>
    </row>
    <row r="487" spans="1:30" ht="16.5" outlineLevel="6" thickBot="1">
      <c r="A487" s="77" t="s">
        <v>39</v>
      </c>
      <c r="B487" s="14">
        <v>953</v>
      </c>
      <c r="C487" s="26" t="s">
        <v>19</v>
      </c>
      <c r="D487" s="26" t="s">
        <v>242</v>
      </c>
      <c r="E487" s="26" t="s">
        <v>5</v>
      </c>
      <c r="F487" s="26"/>
      <c r="G487" s="182">
        <f>G492+G488+G528</f>
        <v>418275.012</v>
      </c>
      <c r="H487" s="182">
        <f>H492+H488+H528</f>
        <v>519332.98295</v>
      </c>
      <c r="I487" s="182">
        <f>I492+I488+I528</f>
        <v>508258.584</v>
      </c>
      <c r="J487" s="194">
        <f t="shared" si="124"/>
        <v>121.5130164170553</v>
      </c>
      <c r="K487" s="110">
        <f t="shared" si="123"/>
        <v>97.86757257605835</v>
      </c>
      <c r="M487" s="132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59"/>
      <c r="AD487" s="124"/>
    </row>
    <row r="488" spans="1:30" ht="32.25" outlineLevel="6" thickBot="1">
      <c r="A488" s="68" t="s">
        <v>131</v>
      </c>
      <c r="B488" s="15">
        <v>953</v>
      </c>
      <c r="C488" s="9" t="s">
        <v>19</v>
      </c>
      <c r="D488" s="9" t="s">
        <v>243</v>
      </c>
      <c r="E488" s="9" t="s">
        <v>5</v>
      </c>
      <c r="F488" s="9"/>
      <c r="G488" s="134">
        <f aca="true" t="shared" si="137" ref="G488:I490">G489</f>
        <v>10000</v>
      </c>
      <c r="H488" s="134">
        <f t="shared" si="137"/>
        <v>12173.69615</v>
      </c>
      <c r="I488" s="134">
        <f t="shared" si="137"/>
        <v>12173.696</v>
      </c>
      <c r="J488" s="194">
        <f t="shared" si="124"/>
        <v>121.73696000000001</v>
      </c>
      <c r="K488" s="110">
        <f t="shared" si="123"/>
        <v>99.9999987678352</v>
      </c>
      <c r="M488" s="132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59"/>
      <c r="AD488" s="124"/>
    </row>
    <row r="489" spans="1:30" ht="32.25" outlineLevel="6" thickBot="1">
      <c r="A489" s="68" t="s">
        <v>132</v>
      </c>
      <c r="B489" s="15">
        <v>953</v>
      </c>
      <c r="C489" s="9" t="s">
        <v>19</v>
      </c>
      <c r="D489" s="9" t="s">
        <v>244</v>
      </c>
      <c r="E489" s="9" t="s">
        <v>5</v>
      </c>
      <c r="F489" s="9"/>
      <c r="G489" s="134">
        <f t="shared" si="137"/>
        <v>10000</v>
      </c>
      <c r="H489" s="134">
        <f t="shared" si="137"/>
        <v>12173.69615</v>
      </c>
      <c r="I489" s="134">
        <f t="shared" si="137"/>
        <v>12173.696</v>
      </c>
      <c r="J489" s="194">
        <f t="shared" si="124"/>
        <v>121.73696000000001</v>
      </c>
      <c r="K489" s="110">
        <f t="shared" si="123"/>
        <v>99.9999987678352</v>
      </c>
      <c r="M489" s="132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59"/>
      <c r="AD489" s="124"/>
    </row>
    <row r="490" spans="1:30" ht="32.25" outlineLevel="6" thickBot="1">
      <c r="A490" s="53" t="s">
        <v>331</v>
      </c>
      <c r="B490" s="49">
        <v>953</v>
      </c>
      <c r="C490" s="50" t="s">
        <v>19</v>
      </c>
      <c r="D490" s="50" t="s">
        <v>248</v>
      </c>
      <c r="E490" s="50" t="s">
        <v>5</v>
      </c>
      <c r="F490" s="50"/>
      <c r="G490" s="93">
        <f t="shared" si="137"/>
        <v>10000</v>
      </c>
      <c r="H490" s="93">
        <f t="shared" si="137"/>
        <v>12173.69615</v>
      </c>
      <c r="I490" s="93">
        <f t="shared" si="137"/>
        <v>12173.696</v>
      </c>
      <c r="J490" s="194">
        <f t="shared" si="124"/>
        <v>121.73696000000001</v>
      </c>
      <c r="K490" s="110">
        <f t="shared" si="123"/>
        <v>99.9999987678352</v>
      </c>
      <c r="M490" s="132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59"/>
      <c r="AD490" s="124"/>
    </row>
    <row r="491" spans="1:34" ht="16.5" outlineLevel="6" thickBot="1">
      <c r="A491" s="99" t="s">
        <v>83</v>
      </c>
      <c r="B491" s="111">
        <v>953</v>
      </c>
      <c r="C491" s="100" t="s">
        <v>19</v>
      </c>
      <c r="D491" s="100" t="s">
        <v>353</v>
      </c>
      <c r="E491" s="100" t="s">
        <v>84</v>
      </c>
      <c r="F491" s="100"/>
      <c r="G491" s="101">
        <v>10000</v>
      </c>
      <c r="H491" s="101">
        <v>12173.69615</v>
      </c>
      <c r="I491" s="101">
        <v>12173.696</v>
      </c>
      <c r="J491" s="194">
        <f t="shared" si="124"/>
        <v>121.73696000000001</v>
      </c>
      <c r="K491" s="110">
        <f t="shared" si="123"/>
        <v>99.9999987678352</v>
      </c>
      <c r="M491" s="145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60"/>
      <c r="AD491" s="144"/>
      <c r="AH491" s="184"/>
    </row>
    <row r="492" spans="1:30" ht="16.5" outlineLevel="6" thickBot="1">
      <c r="A492" s="46" t="s">
        <v>223</v>
      </c>
      <c r="B492" s="15">
        <v>953</v>
      </c>
      <c r="C492" s="9" t="s">
        <v>19</v>
      </c>
      <c r="D492" s="9" t="s">
        <v>283</v>
      </c>
      <c r="E492" s="9" t="s">
        <v>5</v>
      </c>
      <c r="F492" s="9"/>
      <c r="G492" s="134">
        <f>G493+G524</f>
        <v>408255.012</v>
      </c>
      <c r="H492" s="134">
        <f>H493+H524</f>
        <v>507139.2868</v>
      </c>
      <c r="I492" s="134">
        <f>I493+I524</f>
        <v>496064.888</v>
      </c>
      <c r="J492" s="194">
        <f t="shared" si="124"/>
        <v>121.50858493318385</v>
      </c>
      <c r="K492" s="110">
        <f t="shared" si="123"/>
        <v>97.81630035608592</v>
      </c>
      <c r="M492" s="135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133"/>
      <c r="AC492" s="136">
        <v>48148.89725</v>
      </c>
      <c r="AD492" s="124" t="e">
        <f>AC492/G482*100</f>
        <v>#DIV/0!</v>
      </c>
    </row>
    <row r="493" spans="1:30" ht="16.5" outlineLevel="6" thickBot="1">
      <c r="A493" s="86" t="s">
        <v>178</v>
      </c>
      <c r="B493" s="16">
        <v>953</v>
      </c>
      <c r="C493" s="9" t="s">
        <v>19</v>
      </c>
      <c r="D493" s="9" t="s">
        <v>290</v>
      </c>
      <c r="E493" s="9" t="s">
        <v>5</v>
      </c>
      <c r="F493" s="9"/>
      <c r="G493" s="134">
        <f>G494+G497+G503+G518+G521+G506+G509+G512+G515+G500</f>
        <v>408255.012</v>
      </c>
      <c r="H493" s="134">
        <f>H494+H497+H503+H518+H521+H506+H509+H512+H515+H500</f>
        <v>506500.1868</v>
      </c>
      <c r="I493" s="134">
        <f>I494+I497+I503+I518+I521+I506+I509+I512+I515+I500</f>
        <v>495425.788</v>
      </c>
      <c r="J493" s="194">
        <f t="shared" si="124"/>
        <v>121.35204062112041</v>
      </c>
      <c r="K493" s="110">
        <f t="shared" si="123"/>
        <v>97.81354497222073</v>
      </c>
      <c r="M493" s="132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7"/>
      <c r="AD493" s="124"/>
    </row>
    <row r="494" spans="1:30" ht="32.25" outlineLevel="6" thickBot="1">
      <c r="A494" s="53" t="s">
        <v>154</v>
      </c>
      <c r="B494" s="49">
        <v>953</v>
      </c>
      <c r="C494" s="50" t="s">
        <v>19</v>
      </c>
      <c r="D494" s="50" t="s">
        <v>291</v>
      </c>
      <c r="E494" s="50" t="s">
        <v>5</v>
      </c>
      <c r="F494" s="50"/>
      <c r="G494" s="138">
        <f aca="true" t="shared" si="138" ref="G494:I495">G495</f>
        <v>88840</v>
      </c>
      <c r="H494" s="138">
        <f t="shared" si="138"/>
        <v>107440</v>
      </c>
      <c r="I494" s="138">
        <f t="shared" si="138"/>
        <v>107440</v>
      </c>
      <c r="J494" s="194">
        <f t="shared" si="124"/>
        <v>120.93651508329582</v>
      </c>
      <c r="K494" s="110">
        <f t="shared" si="123"/>
        <v>100</v>
      </c>
      <c r="M494" s="132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59"/>
      <c r="AD494" s="124"/>
    </row>
    <row r="495" spans="1:30" ht="16.5" outlineLevel="6" thickBot="1">
      <c r="A495" s="5" t="s">
        <v>116</v>
      </c>
      <c r="B495" s="17">
        <v>953</v>
      </c>
      <c r="C495" s="6" t="s">
        <v>19</v>
      </c>
      <c r="D495" s="6" t="s">
        <v>291</v>
      </c>
      <c r="E495" s="6" t="s">
        <v>115</v>
      </c>
      <c r="F495" s="6"/>
      <c r="G495" s="140">
        <f t="shared" si="138"/>
        <v>88840</v>
      </c>
      <c r="H495" s="140">
        <f t="shared" si="138"/>
        <v>107440</v>
      </c>
      <c r="I495" s="140">
        <f t="shared" si="138"/>
        <v>107440</v>
      </c>
      <c r="J495" s="194">
        <f t="shared" si="124"/>
        <v>120.93651508329582</v>
      </c>
      <c r="K495" s="110">
        <f t="shared" si="123"/>
        <v>100</v>
      </c>
      <c r="M495" s="135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133"/>
      <c r="AC495" s="136">
        <v>19460.04851</v>
      </c>
      <c r="AD495" s="124" t="e">
        <f>AC495/#REF!*100</f>
        <v>#REF!</v>
      </c>
    </row>
    <row r="496" spans="1:34" ht="48" outlineLevel="6" thickBot="1">
      <c r="A496" s="57" t="s">
        <v>196</v>
      </c>
      <c r="B496" s="51">
        <v>953</v>
      </c>
      <c r="C496" s="52" t="s">
        <v>19</v>
      </c>
      <c r="D496" s="52" t="s">
        <v>291</v>
      </c>
      <c r="E496" s="52" t="s">
        <v>85</v>
      </c>
      <c r="F496" s="52"/>
      <c r="G496" s="142">
        <v>88840</v>
      </c>
      <c r="H496" s="142">
        <f>103940+3500</f>
        <v>107440</v>
      </c>
      <c r="I496" s="142">
        <v>107440</v>
      </c>
      <c r="J496" s="194">
        <f t="shared" si="124"/>
        <v>120.93651508329582</v>
      </c>
      <c r="K496" s="110">
        <f t="shared" si="123"/>
        <v>100</v>
      </c>
      <c r="M496" s="132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7"/>
      <c r="AD496" s="124"/>
      <c r="AH496" s="184"/>
    </row>
    <row r="497" spans="1:30" ht="32.25" outlineLevel="6" thickBot="1">
      <c r="A497" s="78" t="s">
        <v>193</v>
      </c>
      <c r="B497" s="49">
        <v>953</v>
      </c>
      <c r="C497" s="50" t="s">
        <v>19</v>
      </c>
      <c r="D497" s="50" t="s">
        <v>295</v>
      </c>
      <c r="E497" s="50" t="s">
        <v>5</v>
      </c>
      <c r="F497" s="50"/>
      <c r="G497" s="138">
        <f aca="true" t="shared" si="139" ref="G497:I498">G498</f>
        <v>3600</v>
      </c>
      <c r="H497" s="138">
        <f t="shared" si="139"/>
        <v>60648.24579</v>
      </c>
      <c r="I497" s="138">
        <f t="shared" si="139"/>
        <v>60535.831</v>
      </c>
      <c r="J497" s="194">
        <f t="shared" si="124"/>
        <v>1681.5508611111109</v>
      </c>
      <c r="K497" s="110">
        <f t="shared" si="123"/>
        <v>99.81464461414227</v>
      </c>
      <c r="M497" s="128" t="e">
        <f aca="true" t="shared" si="140" ref="M497:AC497">M498</f>
        <v>#REF!</v>
      </c>
      <c r="N497" s="128" t="e">
        <f t="shared" si="140"/>
        <v>#REF!</v>
      </c>
      <c r="O497" s="128" t="e">
        <f t="shared" si="140"/>
        <v>#REF!</v>
      </c>
      <c r="P497" s="128" t="e">
        <f t="shared" si="140"/>
        <v>#REF!</v>
      </c>
      <c r="Q497" s="128" t="e">
        <f t="shared" si="140"/>
        <v>#REF!</v>
      </c>
      <c r="R497" s="128" t="e">
        <f t="shared" si="140"/>
        <v>#REF!</v>
      </c>
      <c r="S497" s="128" t="e">
        <f t="shared" si="140"/>
        <v>#REF!</v>
      </c>
      <c r="T497" s="128" t="e">
        <f t="shared" si="140"/>
        <v>#REF!</v>
      </c>
      <c r="U497" s="128" t="e">
        <f t="shared" si="140"/>
        <v>#REF!</v>
      </c>
      <c r="V497" s="128" t="e">
        <f t="shared" si="140"/>
        <v>#REF!</v>
      </c>
      <c r="W497" s="128" t="e">
        <f t="shared" si="140"/>
        <v>#REF!</v>
      </c>
      <c r="X497" s="128" t="e">
        <f t="shared" si="140"/>
        <v>#REF!</v>
      </c>
      <c r="Y497" s="128" t="e">
        <f t="shared" si="140"/>
        <v>#REF!</v>
      </c>
      <c r="Z497" s="128" t="e">
        <f t="shared" si="140"/>
        <v>#REF!</v>
      </c>
      <c r="AA497" s="128" t="e">
        <f t="shared" si="140"/>
        <v>#REF!</v>
      </c>
      <c r="AB497" s="128" t="e">
        <f t="shared" si="140"/>
        <v>#REF!</v>
      </c>
      <c r="AC497" s="128" t="e">
        <f t="shared" si="140"/>
        <v>#REF!</v>
      </c>
      <c r="AD497" s="124">
        <v>0</v>
      </c>
    </row>
    <row r="498" spans="1:30" ht="16.5" outlineLevel="6" thickBot="1">
      <c r="A498" s="5" t="s">
        <v>116</v>
      </c>
      <c r="B498" s="17">
        <v>953</v>
      </c>
      <c r="C498" s="6" t="s">
        <v>19</v>
      </c>
      <c r="D498" s="6" t="s">
        <v>295</v>
      </c>
      <c r="E498" s="6" t="s">
        <v>115</v>
      </c>
      <c r="F498" s="6"/>
      <c r="G498" s="140">
        <f t="shared" si="139"/>
        <v>3600</v>
      </c>
      <c r="H498" s="140">
        <f t="shared" si="139"/>
        <v>60648.24579</v>
      </c>
      <c r="I498" s="140">
        <f t="shared" si="139"/>
        <v>60535.831</v>
      </c>
      <c r="J498" s="194">
        <f t="shared" si="124"/>
        <v>1681.5508611111109</v>
      </c>
      <c r="K498" s="110">
        <f t="shared" si="123"/>
        <v>99.81464461414227</v>
      </c>
      <c r="M498" s="106" t="e">
        <f>#REF!</f>
        <v>#REF!</v>
      </c>
      <c r="N498" s="106" t="e">
        <f>#REF!</f>
        <v>#REF!</v>
      </c>
      <c r="O498" s="106" t="e">
        <f>#REF!</f>
        <v>#REF!</v>
      </c>
      <c r="P498" s="106" t="e">
        <f>#REF!</f>
        <v>#REF!</v>
      </c>
      <c r="Q498" s="106" t="e">
        <f>#REF!</f>
        <v>#REF!</v>
      </c>
      <c r="R498" s="106" t="e">
        <f>#REF!</f>
        <v>#REF!</v>
      </c>
      <c r="S498" s="106" t="e">
        <f>#REF!</f>
        <v>#REF!</v>
      </c>
      <c r="T498" s="106" t="e">
        <f>#REF!</f>
        <v>#REF!</v>
      </c>
      <c r="U498" s="106" t="e">
        <f>#REF!</f>
        <v>#REF!</v>
      </c>
      <c r="V498" s="106" t="e">
        <f>#REF!</f>
        <v>#REF!</v>
      </c>
      <c r="W498" s="106" t="e">
        <f>#REF!</f>
        <v>#REF!</v>
      </c>
      <c r="X498" s="106" t="e">
        <f>#REF!</f>
        <v>#REF!</v>
      </c>
      <c r="Y498" s="106" t="e">
        <f>#REF!</f>
        <v>#REF!</v>
      </c>
      <c r="Z498" s="106" t="e">
        <f>#REF!</f>
        <v>#REF!</v>
      </c>
      <c r="AA498" s="106" t="e">
        <f>#REF!</f>
        <v>#REF!</v>
      </c>
      <c r="AB498" s="106" t="e">
        <f>#REF!</f>
        <v>#REF!</v>
      </c>
      <c r="AC498" s="106" t="e">
        <f>#REF!</f>
        <v>#REF!</v>
      </c>
      <c r="AD498" s="124">
        <v>0</v>
      </c>
    </row>
    <row r="499" spans="1:34" ht="16.5" outlineLevel="6" thickBot="1">
      <c r="A499" s="55" t="s">
        <v>83</v>
      </c>
      <c r="B499" s="51">
        <v>953</v>
      </c>
      <c r="C499" s="52" t="s">
        <v>19</v>
      </c>
      <c r="D499" s="52" t="s">
        <v>295</v>
      </c>
      <c r="E499" s="52" t="s">
        <v>84</v>
      </c>
      <c r="F499" s="52"/>
      <c r="G499" s="142">
        <v>3600</v>
      </c>
      <c r="H499" s="142">
        <v>60648.24579</v>
      </c>
      <c r="I499" s="142">
        <v>60535.831</v>
      </c>
      <c r="J499" s="194">
        <f t="shared" si="124"/>
        <v>1681.5508611111109</v>
      </c>
      <c r="K499" s="110">
        <f t="shared" si="123"/>
        <v>99.81464461414227</v>
      </c>
      <c r="M499" s="132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2"/>
      <c r="AD499" s="124"/>
      <c r="AH499" s="184"/>
    </row>
    <row r="500" spans="1:30" ht="16.5" outlineLevel="6" thickBot="1">
      <c r="A500" s="53" t="s">
        <v>468</v>
      </c>
      <c r="B500" s="49">
        <v>953</v>
      </c>
      <c r="C500" s="50" t="s">
        <v>19</v>
      </c>
      <c r="D500" s="50" t="s">
        <v>469</v>
      </c>
      <c r="E500" s="50" t="s">
        <v>5</v>
      </c>
      <c r="F500" s="50"/>
      <c r="G500" s="93">
        <f aca="true" t="shared" si="141" ref="G500:I501">G501</f>
        <v>0</v>
      </c>
      <c r="H500" s="93">
        <f t="shared" si="141"/>
        <v>75</v>
      </c>
      <c r="I500" s="93">
        <f t="shared" si="141"/>
        <v>75</v>
      </c>
      <c r="J500" s="194" t="e">
        <f t="shared" si="124"/>
        <v>#DIV/0!</v>
      </c>
      <c r="K500" s="110">
        <f t="shared" si="123"/>
        <v>100</v>
      </c>
      <c r="M500" s="132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2"/>
      <c r="AD500" s="124"/>
    </row>
    <row r="501" spans="1:30" ht="16.5" outlineLevel="6" thickBot="1">
      <c r="A501" s="5" t="s">
        <v>116</v>
      </c>
      <c r="B501" s="17">
        <v>953</v>
      </c>
      <c r="C501" s="6" t="s">
        <v>19</v>
      </c>
      <c r="D501" s="6" t="s">
        <v>469</v>
      </c>
      <c r="E501" s="6" t="s">
        <v>115</v>
      </c>
      <c r="F501" s="6"/>
      <c r="G501" s="96">
        <f t="shared" si="141"/>
        <v>0</v>
      </c>
      <c r="H501" s="96">
        <f t="shared" si="141"/>
        <v>75</v>
      </c>
      <c r="I501" s="96">
        <f t="shared" si="141"/>
        <v>75</v>
      </c>
      <c r="J501" s="194" t="e">
        <f t="shared" si="124"/>
        <v>#DIV/0!</v>
      </c>
      <c r="K501" s="110">
        <f t="shared" si="123"/>
        <v>100</v>
      </c>
      <c r="M501" s="132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2"/>
      <c r="AD501" s="124"/>
    </row>
    <row r="502" spans="1:34" ht="16.5" outlineLevel="6" thickBot="1">
      <c r="A502" s="55" t="s">
        <v>83</v>
      </c>
      <c r="B502" s="51">
        <v>953</v>
      </c>
      <c r="C502" s="52" t="s">
        <v>19</v>
      </c>
      <c r="D502" s="100" t="s">
        <v>469</v>
      </c>
      <c r="E502" s="52" t="s">
        <v>84</v>
      </c>
      <c r="F502" s="52"/>
      <c r="G502" s="92">
        <v>0</v>
      </c>
      <c r="H502" s="92">
        <v>75</v>
      </c>
      <c r="I502" s="92">
        <v>75</v>
      </c>
      <c r="J502" s="194" t="e">
        <f t="shared" si="124"/>
        <v>#DIV/0!</v>
      </c>
      <c r="K502" s="110">
        <f t="shared" si="123"/>
        <v>100</v>
      </c>
      <c r="M502" s="132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2"/>
      <c r="AD502" s="124"/>
      <c r="AH502" s="184"/>
    </row>
    <row r="503" spans="1:30" ht="63.75" outlineLevel="6" thickBot="1">
      <c r="A503" s="87" t="s">
        <v>179</v>
      </c>
      <c r="B503" s="89">
        <v>953</v>
      </c>
      <c r="C503" s="50" t="s">
        <v>19</v>
      </c>
      <c r="D503" s="50" t="s">
        <v>292</v>
      </c>
      <c r="E503" s="50" t="s">
        <v>5</v>
      </c>
      <c r="F503" s="50"/>
      <c r="G503" s="138">
        <f aca="true" t="shared" si="142" ref="G503:I504">G504</f>
        <v>291581</v>
      </c>
      <c r="H503" s="138">
        <f t="shared" si="142"/>
        <v>291581</v>
      </c>
      <c r="I503" s="138">
        <f t="shared" si="142"/>
        <v>294925.972</v>
      </c>
      <c r="J503" s="194">
        <f t="shared" si="124"/>
        <v>101.14718448732943</v>
      </c>
      <c r="K503" s="110">
        <f t="shared" si="123"/>
        <v>101.14718448732943</v>
      </c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4"/>
    </row>
    <row r="504" spans="1:30" ht="23.25" customHeight="1" outlineLevel="6" thickBot="1">
      <c r="A504" s="5" t="s">
        <v>116</v>
      </c>
      <c r="B504" s="17">
        <v>953</v>
      </c>
      <c r="C504" s="6" t="s">
        <v>19</v>
      </c>
      <c r="D504" s="6" t="s">
        <v>292</v>
      </c>
      <c r="E504" s="6" t="s">
        <v>115</v>
      </c>
      <c r="F504" s="6"/>
      <c r="G504" s="140">
        <f t="shared" si="142"/>
        <v>291581</v>
      </c>
      <c r="H504" s="140">
        <f t="shared" si="142"/>
        <v>291581</v>
      </c>
      <c r="I504" s="140">
        <f t="shared" si="142"/>
        <v>294925.972</v>
      </c>
      <c r="J504" s="194">
        <f t="shared" si="124"/>
        <v>101.14718448732943</v>
      </c>
      <c r="K504" s="110">
        <f t="shared" si="123"/>
        <v>101.14718448732943</v>
      </c>
      <c r="M504" s="15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51"/>
      <c r="AD504" s="124"/>
    </row>
    <row r="505" spans="1:34" ht="18.75" customHeight="1" outlineLevel="6" thickBot="1">
      <c r="A505" s="57" t="s">
        <v>196</v>
      </c>
      <c r="B505" s="51">
        <v>953</v>
      </c>
      <c r="C505" s="52" t="s">
        <v>19</v>
      </c>
      <c r="D505" s="52" t="s">
        <v>292</v>
      </c>
      <c r="E505" s="52" t="s">
        <v>85</v>
      </c>
      <c r="F505" s="52"/>
      <c r="G505" s="142">
        <v>291581</v>
      </c>
      <c r="H505" s="142">
        <v>291581</v>
      </c>
      <c r="I505" s="142">
        <v>294925.972</v>
      </c>
      <c r="J505" s="194">
        <f t="shared" si="124"/>
        <v>101.14718448732943</v>
      </c>
      <c r="K505" s="110">
        <f t="shared" si="123"/>
        <v>101.14718448732943</v>
      </c>
      <c r="M505" s="15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51"/>
      <c r="AD505" s="124"/>
      <c r="AH505" s="184"/>
    </row>
    <row r="506" spans="1:30" ht="48.75" customHeight="1" outlineLevel="6" thickBot="1">
      <c r="A506" s="87" t="s">
        <v>361</v>
      </c>
      <c r="B506" s="89">
        <v>953</v>
      </c>
      <c r="C506" s="50" t="s">
        <v>19</v>
      </c>
      <c r="D506" s="50" t="s">
        <v>362</v>
      </c>
      <c r="E506" s="50" t="s">
        <v>5</v>
      </c>
      <c r="F506" s="50"/>
      <c r="G506" s="138">
        <f aca="true" t="shared" si="143" ref="G506:I507">G507</f>
        <v>17985.202</v>
      </c>
      <c r="H506" s="138">
        <f t="shared" si="143"/>
        <v>17985.202</v>
      </c>
      <c r="I506" s="138">
        <f t="shared" si="143"/>
        <v>16107.752</v>
      </c>
      <c r="J506" s="194">
        <f t="shared" si="124"/>
        <v>89.56114031969172</v>
      </c>
      <c r="K506" s="110">
        <f t="shared" si="123"/>
        <v>89.56114031969172</v>
      </c>
      <c r="M506" s="174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74"/>
      <c r="AD506" s="124"/>
    </row>
    <row r="507" spans="1:30" ht="18.75" customHeight="1" outlineLevel="6" thickBot="1">
      <c r="A507" s="5" t="s">
        <v>116</v>
      </c>
      <c r="B507" s="17">
        <v>953</v>
      </c>
      <c r="C507" s="6" t="s">
        <v>19</v>
      </c>
      <c r="D507" s="6" t="s">
        <v>362</v>
      </c>
      <c r="E507" s="6" t="s">
        <v>115</v>
      </c>
      <c r="F507" s="6"/>
      <c r="G507" s="140">
        <f t="shared" si="143"/>
        <v>17985.202</v>
      </c>
      <c r="H507" s="140">
        <f t="shared" si="143"/>
        <v>17985.202</v>
      </c>
      <c r="I507" s="140">
        <f t="shared" si="143"/>
        <v>16107.752</v>
      </c>
      <c r="J507" s="194">
        <f t="shared" si="124"/>
        <v>89.56114031969172</v>
      </c>
      <c r="K507" s="110">
        <f t="shared" si="123"/>
        <v>89.56114031969172</v>
      </c>
      <c r="M507" s="15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51"/>
      <c r="AD507" s="124"/>
    </row>
    <row r="508" spans="1:34" ht="18.75" customHeight="1" outlineLevel="6" thickBot="1">
      <c r="A508" s="57" t="s">
        <v>196</v>
      </c>
      <c r="B508" s="51">
        <v>953</v>
      </c>
      <c r="C508" s="52" t="s">
        <v>19</v>
      </c>
      <c r="D508" s="52" t="s">
        <v>362</v>
      </c>
      <c r="E508" s="52" t="s">
        <v>85</v>
      </c>
      <c r="F508" s="52"/>
      <c r="G508" s="142">
        <v>17985.202</v>
      </c>
      <c r="H508" s="142">
        <v>17985.202</v>
      </c>
      <c r="I508" s="142">
        <v>16107.752</v>
      </c>
      <c r="J508" s="194">
        <f t="shared" si="124"/>
        <v>89.56114031969172</v>
      </c>
      <c r="K508" s="110">
        <f t="shared" si="123"/>
        <v>89.56114031969172</v>
      </c>
      <c r="M508" s="15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51"/>
      <c r="AD508" s="124"/>
      <c r="AH508" s="184"/>
    </row>
    <row r="509" spans="1:30" ht="51" customHeight="1" outlineLevel="6" thickBot="1">
      <c r="A509" s="70" t="s">
        <v>369</v>
      </c>
      <c r="B509" s="89">
        <v>953</v>
      </c>
      <c r="C509" s="50" t="s">
        <v>19</v>
      </c>
      <c r="D509" s="50" t="s">
        <v>371</v>
      </c>
      <c r="E509" s="50" t="s">
        <v>5</v>
      </c>
      <c r="F509" s="50"/>
      <c r="G509" s="138">
        <f aca="true" t="shared" si="144" ref="G509:I510">G510</f>
        <v>4050</v>
      </c>
      <c r="H509" s="138">
        <f t="shared" si="144"/>
        <v>7936</v>
      </c>
      <c r="I509" s="138">
        <f t="shared" si="144"/>
        <v>0</v>
      </c>
      <c r="J509" s="194">
        <f t="shared" si="124"/>
        <v>0</v>
      </c>
      <c r="K509" s="110">
        <f t="shared" si="123"/>
        <v>0</v>
      </c>
      <c r="M509" s="174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74"/>
      <c r="AD509" s="124"/>
    </row>
    <row r="510" spans="1:30" ht="21" customHeight="1" outlineLevel="6" thickBot="1">
      <c r="A510" s="5" t="s">
        <v>116</v>
      </c>
      <c r="B510" s="17">
        <v>953</v>
      </c>
      <c r="C510" s="6" t="s">
        <v>19</v>
      </c>
      <c r="D510" s="6" t="s">
        <v>371</v>
      </c>
      <c r="E510" s="6" t="s">
        <v>115</v>
      </c>
      <c r="F510" s="6"/>
      <c r="G510" s="140">
        <f t="shared" si="144"/>
        <v>4050</v>
      </c>
      <c r="H510" s="140">
        <f t="shared" si="144"/>
        <v>7936</v>
      </c>
      <c r="I510" s="140">
        <f t="shared" si="144"/>
        <v>0</v>
      </c>
      <c r="J510" s="194">
        <f t="shared" si="124"/>
        <v>0</v>
      </c>
      <c r="K510" s="110">
        <f t="shared" si="123"/>
        <v>0</v>
      </c>
      <c r="M510" s="15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51"/>
      <c r="AD510" s="124"/>
    </row>
    <row r="511" spans="1:30" ht="21" customHeight="1" outlineLevel="6" thickBot="1">
      <c r="A511" s="55" t="s">
        <v>83</v>
      </c>
      <c r="B511" s="51">
        <v>953</v>
      </c>
      <c r="C511" s="52" t="s">
        <v>19</v>
      </c>
      <c r="D511" s="52" t="s">
        <v>371</v>
      </c>
      <c r="E511" s="52" t="s">
        <v>84</v>
      </c>
      <c r="F511" s="52"/>
      <c r="G511" s="142">
        <v>4050</v>
      </c>
      <c r="H511" s="142">
        <v>7936</v>
      </c>
      <c r="I511" s="142">
        <v>0</v>
      </c>
      <c r="J511" s="194">
        <f t="shared" si="124"/>
        <v>0</v>
      </c>
      <c r="K511" s="110">
        <f t="shared" si="123"/>
        <v>0</v>
      </c>
      <c r="M511" s="15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51"/>
      <c r="AD511" s="124"/>
    </row>
    <row r="512" spans="1:30" ht="49.5" customHeight="1" outlineLevel="6" thickBot="1">
      <c r="A512" s="70" t="s">
        <v>411</v>
      </c>
      <c r="B512" s="89">
        <v>953</v>
      </c>
      <c r="C512" s="50" t="s">
        <v>19</v>
      </c>
      <c r="D512" s="50" t="s">
        <v>412</v>
      </c>
      <c r="E512" s="50" t="s">
        <v>5</v>
      </c>
      <c r="F512" s="50"/>
      <c r="G512" s="138">
        <f aca="true" t="shared" si="145" ref="G512:I513">G513</f>
        <v>0</v>
      </c>
      <c r="H512" s="138">
        <f t="shared" si="145"/>
        <v>0</v>
      </c>
      <c r="I512" s="138">
        <f t="shared" si="145"/>
        <v>0</v>
      </c>
      <c r="J512" s="194" t="e">
        <f t="shared" si="124"/>
        <v>#DIV/0!</v>
      </c>
      <c r="K512" s="110" t="e">
        <f t="shared" si="123"/>
        <v>#DIV/0!</v>
      </c>
      <c r="M512" s="174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74"/>
      <c r="AD512" s="124"/>
    </row>
    <row r="513" spans="1:30" ht="18.75" customHeight="1" outlineLevel="6" thickBot="1">
      <c r="A513" s="5" t="s">
        <v>116</v>
      </c>
      <c r="B513" s="17">
        <v>953</v>
      </c>
      <c r="C513" s="6" t="s">
        <v>19</v>
      </c>
      <c r="D513" s="6" t="s">
        <v>412</v>
      </c>
      <c r="E513" s="6" t="s">
        <v>115</v>
      </c>
      <c r="F513" s="6"/>
      <c r="G513" s="140">
        <f t="shared" si="145"/>
        <v>0</v>
      </c>
      <c r="H513" s="140">
        <f t="shared" si="145"/>
        <v>0</v>
      </c>
      <c r="I513" s="140">
        <f t="shared" si="145"/>
        <v>0</v>
      </c>
      <c r="J513" s="194" t="e">
        <f t="shared" si="124"/>
        <v>#DIV/0!</v>
      </c>
      <c r="K513" s="110" t="e">
        <f t="shared" si="123"/>
        <v>#DIV/0!</v>
      </c>
      <c r="M513" s="15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51"/>
      <c r="AD513" s="124"/>
    </row>
    <row r="514" spans="1:30" ht="18.75" customHeight="1" outlineLevel="6" thickBot="1">
      <c r="A514" s="55" t="s">
        <v>83</v>
      </c>
      <c r="B514" s="51">
        <v>953</v>
      </c>
      <c r="C514" s="52" t="s">
        <v>19</v>
      </c>
      <c r="D514" s="52" t="s">
        <v>412</v>
      </c>
      <c r="E514" s="52" t="s">
        <v>84</v>
      </c>
      <c r="F514" s="52"/>
      <c r="G514" s="142">
        <v>0</v>
      </c>
      <c r="H514" s="142">
        <v>0</v>
      </c>
      <c r="I514" s="142">
        <v>0</v>
      </c>
      <c r="J514" s="194" t="e">
        <f t="shared" si="124"/>
        <v>#DIV/0!</v>
      </c>
      <c r="K514" s="110" t="e">
        <f t="shared" si="123"/>
        <v>#DIV/0!</v>
      </c>
      <c r="M514" s="15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51"/>
      <c r="AD514" s="124"/>
    </row>
    <row r="515" spans="1:30" ht="36" customHeight="1" outlineLevel="6" thickBot="1">
      <c r="A515" s="70" t="s">
        <v>370</v>
      </c>
      <c r="B515" s="89">
        <v>953</v>
      </c>
      <c r="C515" s="50" t="s">
        <v>19</v>
      </c>
      <c r="D515" s="50" t="s">
        <v>417</v>
      </c>
      <c r="E515" s="50" t="s">
        <v>5</v>
      </c>
      <c r="F515" s="50"/>
      <c r="G515" s="138">
        <f aca="true" t="shared" si="146" ref="G515:I516">G516</f>
        <v>557.243</v>
      </c>
      <c r="H515" s="138">
        <f t="shared" si="146"/>
        <v>3373.68994</v>
      </c>
      <c r="I515" s="138">
        <f t="shared" si="146"/>
        <v>3373.69</v>
      </c>
      <c r="J515" s="194">
        <f t="shared" si="124"/>
        <v>605.425281250729</v>
      </c>
      <c r="K515" s="110">
        <f t="shared" si="123"/>
        <v>100.0000017784681</v>
      </c>
      <c r="M515" s="174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74"/>
      <c r="AD515" s="124"/>
    </row>
    <row r="516" spans="1:30" ht="20.25" customHeight="1" outlineLevel="6" thickBot="1">
      <c r="A516" s="5" t="s">
        <v>116</v>
      </c>
      <c r="B516" s="17">
        <v>953</v>
      </c>
      <c r="C516" s="6" t="s">
        <v>19</v>
      </c>
      <c r="D516" s="6" t="s">
        <v>417</v>
      </c>
      <c r="E516" s="6" t="s">
        <v>115</v>
      </c>
      <c r="F516" s="6"/>
      <c r="G516" s="140">
        <f t="shared" si="146"/>
        <v>557.243</v>
      </c>
      <c r="H516" s="140">
        <f t="shared" si="146"/>
        <v>3373.68994</v>
      </c>
      <c r="I516" s="140">
        <f t="shared" si="146"/>
        <v>3373.69</v>
      </c>
      <c r="J516" s="194">
        <f t="shared" si="124"/>
        <v>605.425281250729</v>
      </c>
      <c r="K516" s="110">
        <f t="shared" si="123"/>
        <v>100.0000017784681</v>
      </c>
      <c r="M516" s="15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51"/>
      <c r="AD516" s="124"/>
    </row>
    <row r="517" spans="1:34" ht="20.25" customHeight="1" outlineLevel="6" thickBot="1">
      <c r="A517" s="55" t="s">
        <v>83</v>
      </c>
      <c r="B517" s="51">
        <v>953</v>
      </c>
      <c r="C517" s="52" t="s">
        <v>19</v>
      </c>
      <c r="D517" s="52" t="s">
        <v>417</v>
      </c>
      <c r="E517" s="52" t="s">
        <v>84</v>
      </c>
      <c r="F517" s="52"/>
      <c r="G517" s="142">
        <v>557.243</v>
      </c>
      <c r="H517" s="142">
        <v>3373.68994</v>
      </c>
      <c r="I517" s="142">
        <v>3373.69</v>
      </c>
      <c r="J517" s="194">
        <f t="shared" si="124"/>
        <v>605.425281250729</v>
      </c>
      <c r="K517" s="110">
        <f t="shared" si="123"/>
        <v>100.0000017784681</v>
      </c>
      <c r="M517" s="15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51"/>
      <c r="AD517" s="124"/>
      <c r="AH517" s="184"/>
    </row>
    <row r="518" spans="1:30" ht="49.5" customHeight="1" outlineLevel="6" thickBot="1">
      <c r="A518" s="70" t="s">
        <v>351</v>
      </c>
      <c r="B518" s="49">
        <v>953</v>
      </c>
      <c r="C518" s="50" t="s">
        <v>19</v>
      </c>
      <c r="D518" s="50" t="s">
        <v>352</v>
      </c>
      <c r="E518" s="50" t="s">
        <v>5</v>
      </c>
      <c r="F518" s="50"/>
      <c r="G518" s="138">
        <f aca="true" t="shared" si="147" ref="G518:I519">G519</f>
        <v>1641.567</v>
      </c>
      <c r="H518" s="138">
        <f t="shared" si="147"/>
        <v>16562.847</v>
      </c>
      <c r="I518" s="138">
        <f t="shared" si="147"/>
        <v>12069.341</v>
      </c>
      <c r="J518" s="194">
        <f t="shared" si="124"/>
        <v>735.2329207397565</v>
      </c>
      <c r="K518" s="110">
        <f t="shared" si="123"/>
        <v>72.86996613565289</v>
      </c>
      <c r="M518" s="15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51"/>
      <c r="AD518" s="124"/>
    </row>
    <row r="519" spans="1:30" ht="18.75" customHeight="1" outlineLevel="6" thickBot="1">
      <c r="A519" s="5" t="s">
        <v>116</v>
      </c>
      <c r="B519" s="17">
        <v>953</v>
      </c>
      <c r="C519" s="6" t="s">
        <v>19</v>
      </c>
      <c r="D519" s="6" t="s">
        <v>352</v>
      </c>
      <c r="E519" s="6" t="s">
        <v>115</v>
      </c>
      <c r="F519" s="6"/>
      <c r="G519" s="140">
        <f t="shared" si="147"/>
        <v>1641.567</v>
      </c>
      <c r="H519" s="140">
        <f t="shared" si="147"/>
        <v>16562.847</v>
      </c>
      <c r="I519" s="140">
        <f t="shared" si="147"/>
        <v>12069.341</v>
      </c>
      <c r="J519" s="194">
        <f t="shared" si="124"/>
        <v>735.2329207397565</v>
      </c>
      <c r="K519" s="110">
        <f t="shared" si="123"/>
        <v>72.86996613565289</v>
      </c>
      <c r="M519" s="15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51"/>
      <c r="AD519" s="124"/>
    </row>
    <row r="520" spans="1:34" ht="21" customHeight="1" outlineLevel="6" thickBot="1">
      <c r="A520" s="55" t="s">
        <v>83</v>
      </c>
      <c r="B520" s="51">
        <v>953</v>
      </c>
      <c r="C520" s="52" t="s">
        <v>19</v>
      </c>
      <c r="D520" s="52" t="s">
        <v>352</v>
      </c>
      <c r="E520" s="52" t="s">
        <v>84</v>
      </c>
      <c r="F520" s="52"/>
      <c r="G520" s="142">
        <v>1641.567</v>
      </c>
      <c r="H520" s="142">
        <v>16562.847</v>
      </c>
      <c r="I520" s="142">
        <v>12069.341</v>
      </c>
      <c r="J520" s="194">
        <f t="shared" si="124"/>
        <v>735.2329207397565</v>
      </c>
      <c r="K520" s="110">
        <f t="shared" si="123"/>
        <v>72.86996613565289</v>
      </c>
      <c r="M520" s="15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51"/>
      <c r="AD520" s="124"/>
      <c r="AH520" s="184"/>
    </row>
    <row r="521" spans="1:30" ht="54.75" customHeight="1" outlineLevel="6" thickBot="1">
      <c r="A521" s="70" t="s">
        <v>343</v>
      </c>
      <c r="B521" s="49">
        <v>953</v>
      </c>
      <c r="C521" s="50" t="s">
        <v>19</v>
      </c>
      <c r="D521" s="50" t="s">
        <v>342</v>
      </c>
      <c r="E521" s="50" t="s">
        <v>5</v>
      </c>
      <c r="F521" s="50"/>
      <c r="G521" s="138">
        <f aca="true" t="shared" si="148" ref="G521:I522">G522</f>
        <v>0</v>
      </c>
      <c r="H521" s="138">
        <f t="shared" si="148"/>
        <v>898.20207</v>
      </c>
      <c r="I521" s="138">
        <f t="shared" si="148"/>
        <v>898.202</v>
      </c>
      <c r="J521" s="194" t="e">
        <f t="shared" si="124"/>
        <v>#DIV/0!</v>
      </c>
      <c r="K521" s="110">
        <f aca="true" t="shared" si="149" ref="K521:K584">I521/H521*100</f>
        <v>99.99999220665345</v>
      </c>
      <c r="M521" s="15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51"/>
      <c r="AD521" s="124"/>
    </row>
    <row r="522" spans="1:30" ht="20.25" customHeight="1" outlineLevel="6" thickBot="1">
      <c r="A522" s="5" t="s">
        <v>116</v>
      </c>
      <c r="B522" s="17">
        <v>953</v>
      </c>
      <c r="C522" s="6" t="s">
        <v>19</v>
      </c>
      <c r="D522" s="6" t="s">
        <v>342</v>
      </c>
      <c r="E522" s="6" t="s">
        <v>115</v>
      </c>
      <c r="F522" s="6"/>
      <c r="G522" s="140">
        <f t="shared" si="148"/>
        <v>0</v>
      </c>
      <c r="H522" s="140">
        <f t="shared" si="148"/>
        <v>898.20207</v>
      </c>
      <c r="I522" s="140">
        <f t="shared" si="148"/>
        <v>898.202</v>
      </c>
      <c r="J522" s="194" t="e">
        <f aca="true" t="shared" si="150" ref="J522:J585">I522/G522*100</f>
        <v>#DIV/0!</v>
      </c>
      <c r="K522" s="110">
        <f t="shared" si="149"/>
        <v>99.99999220665345</v>
      </c>
      <c r="M522" s="132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7">
        <v>2744.868</v>
      </c>
      <c r="AD522" s="124" t="e">
        <f>AC522/#REF!*100</f>
        <v>#REF!</v>
      </c>
    </row>
    <row r="523" spans="1:34" ht="16.5" outlineLevel="6" thickBot="1">
      <c r="A523" s="55" t="s">
        <v>83</v>
      </c>
      <c r="B523" s="51">
        <v>953</v>
      </c>
      <c r="C523" s="52" t="s">
        <v>19</v>
      </c>
      <c r="D523" s="52" t="s">
        <v>342</v>
      </c>
      <c r="E523" s="52" t="s">
        <v>84</v>
      </c>
      <c r="F523" s="52"/>
      <c r="G523" s="142">
        <v>0</v>
      </c>
      <c r="H523" s="142">
        <v>898.20207</v>
      </c>
      <c r="I523" s="142">
        <v>898.202</v>
      </c>
      <c r="J523" s="194" t="e">
        <f t="shared" si="150"/>
        <v>#DIV/0!</v>
      </c>
      <c r="K523" s="110">
        <f t="shared" si="149"/>
        <v>99.99999220665345</v>
      </c>
      <c r="M523" s="132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7"/>
      <c r="AD523" s="124"/>
      <c r="AH523" s="184"/>
    </row>
    <row r="524" spans="1:30" ht="32.25" outlineLevel="6" thickBot="1">
      <c r="A524" s="68" t="s">
        <v>413</v>
      </c>
      <c r="B524" s="16">
        <v>953</v>
      </c>
      <c r="C524" s="9" t="s">
        <v>19</v>
      </c>
      <c r="D524" s="9" t="s">
        <v>288</v>
      </c>
      <c r="E524" s="9" t="s">
        <v>5</v>
      </c>
      <c r="F524" s="9"/>
      <c r="G524" s="91">
        <f aca="true" t="shared" si="151" ref="G524:I526">G525</f>
        <v>0</v>
      </c>
      <c r="H524" s="91">
        <f t="shared" si="151"/>
        <v>639.1</v>
      </c>
      <c r="I524" s="91">
        <f t="shared" si="151"/>
        <v>639.1</v>
      </c>
      <c r="J524" s="194" t="e">
        <f t="shared" si="150"/>
        <v>#DIV/0!</v>
      </c>
      <c r="K524" s="110">
        <f t="shared" si="149"/>
        <v>100</v>
      </c>
      <c r="M524" s="132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7"/>
      <c r="AD524" s="124"/>
    </row>
    <row r="525" spans="1:30" ht="33.75" customHeight="1" outlineLevel="6" thickBot="1">
      <c r="A525" s="70" t="s">
        <v>419</v>
      </c>
      <c r="B525" s="49">
        <v>953</v>
      </c>
      <c r="C525" s="50" t="s">
        <v>19</v>
      </c>
      <c r="D525" s="50" t="s">
        <v>415</v>
      </c>
      <c r="E525" s="50" t="s">
        <v>5</v>
      </c>
      <c r="F525" s="50"/>
      <c r="G525" s="93">
        <f t="shared" si="151"/>
        <v>0</v>
      </c>
      <c r="H525" s="93">
        <f t="shared" si="151"/>
        <v>639.1</v>
      </c>
      <c r="I525" s="93">
        <f t="shared" si="151"/>
        <v>639.1</v>
      </c>
      <c r="J525" s="194" t="e">
        <f t="shared" si="150"/>
        <v>#DIV/0!</v>
      </c>
      <c r="K525" s="110">
        <f t="shared" si="149"/>
        <v>100</v>
      </c>
      <c r="M525" s="132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7"/>
      <c r="AD525" s="124"/>
    </row>
    <row r="526" spans="1:30" ht="16.5" outlineLevel="6" thickBot="1">
      <c r="A526" s="5" t="s">
        <v>116</v>
      </c>
      <c r="B526" s="17">
        <v>953</v>
      </c>
      <c r="C526" s="6" t="s">
        <v>19</v>
      </c>
      <c r="D526" s="6" t="s">
        <v>415</v>
      </c>
      <c r="E526" s="6" t="s">
        <v>115</v>
      </c>
      <c r="F526" s="6"/>
      <c r="G526" s="96">
        <f t="shared" si="151"/>
        <v>0</v>
      </c>
      <c r="H526" s="96">
        <f t="shared" si="151"/>
        <v>639.1</v>
      </c>
      <c r="I526" s="96">
        <f t="shared" si="151"/>
        <v>639.1</v>
      </c>
      <c r="J526" s="194" t="e">
        <f t="shared" si="150"/>
        <v>#DIV/0!</v>
      </c>
      <c r="K526" s="110">
        <f t="shared" si="149"/>
        <v>100</v>
      </c>
      <c r="M526" s="132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7"/>
      <c r="AD526" s="124"/>
    </row>
    <row r="527" spans="1:34" ht="16.5" outlineLevel="6" thickBot="1">
      <c r="A527" s="57" t="s">
        <v>83</v>
      </c>
      <c r="B527" s="51">
        <v>953</v>
      </c>
      <c r="C527" s="52" t="s">
        <v>19</v>
      </c>
      <c r="D527" s="52" t="s">
        <v>415</v>
      </c>
      <c r="E527" s="52" t="s">
        <v>84</v>
      </c>
      <c r="F527" s="52"/>
      <c r="G527" s="92">
        <v>0</v>
      </c>
      <c r="H527" s="92">
        <v>639.1</v>
      </c>
      <c r="I527" s="92">
        <v>639.1</v>
      </c>
      <c r="J527" s="194" t="e">
        <f t="shared" si="150"/>
        <v>#DIV/0!</v>
      </c>
      <c r="K527" s="110">
        <f t="shared" si="149"/>
        <v>100</v>
      </c>
      <c r="M527" s="132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7"/>
      <c r="AD527" s="124"/>
      <c r="AH527" s="184"/>
    </row>
    <row r="528" spans="1:30" ht="32.25" outlineLevel="6" thickBot="1">
      <c r="A528" s="46" t="s">
        <v>354</v>
      </c>
      <c r="B528" s="16">
        <v>953</v>
      </c>
      <c r="C528" s="9" t="s">
        <v>19</v>
      </c>
      <c r="D528" s="9" t="s">
        <v>314</v>
      </c>
      <c r="E528" s="9" t="s">
        <v>5</v>
      </c>
      <c r="F528" s="9"/>
      <c r="G528" s="91">
        <f aca="true" t="shared" si="152" ref="G528:I529">G529</f>
        <v>20</v>
      </c>
      <c r="H528" s="91">
        <f t="shared" si="152"/>
        <v>20</v>
      </c>
      <c r="I528" s="91">
        <f t="shared" si="152"/>
        <v>20</v>
      </c>
      <c r="J528" s="194">
        <f t="shared" si="150"/>
        <v>100</v>
      </c>
      <c r="K528" s="110">
        <f t="shared" si="149"/>
        <v>100</v>
      </c>
      <c r="M528" s="132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7"/>
      <c r="AD528" s="124"/>
    </row>
    <row r="529" spans="1:30" ht="19.5" outlineLevel="6" thickBot="1">
      <c r="A529" s="5" t="s">
        <v>116</v>
      </c>
      <c r="B529" s="17">
        <v>953</v>
      </c>
      <c r="C529" s="6" t="s">
        <v>19</v>
      </c>
      <c r="D529" s="6" t="s">
        <v>461</v>
      </c>
      <c r="E529" s="6" t="s">
        <v>315</v>
      </c>
      <c r="F529" s="44"/>
      <c r="G529" s="96">
        <f t="shared" si="152"/>
        <v>20</v>
      </c>
      <c r="H529" s="96">
        <f t="shared" si="152"/>
        <v>20</v>
      </c>
      <c r="I529" s="96">
        <f t="shared" si="152"/>
        <v>20</v>
      </c>
      <c r="J529" s="194">
        <f t="shared" si="150"/>
        <v>100</v>
      </c>
      <c r="K529" s="110">
        <f t="shared" si="149"/>
        <v>100</v>
      </c>
      <c r="M529" s="132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7"/>
      <c r="AD529" s="124"/>
    </row>
    <row r="530" spans="1:34" ht="19.5" outlineLevel="6" thickBot="1">
      <c r="A530" s="55" t="s">
        <v>83</v>
      </c>
      <c r="B530" s="51">
        <v>953</v>
      </c>
      <c r="C530" s="52" t="s">
        <v>19</v>
      </c>
      <c r="D530" s="52" t="s">
        <v>461</v>
      </c>
      <c r="E530" s="52" t="s">
        <v>84</v>
      </c>
      <c r="F530" s="56"/>
      <c r="G530" s="92">
        <v>20</v>
      </c>
      <c r="H530" s="92">
        <v>20</v>
      </c>
      <c r="I530" s="92">
        <v>20</v>
      </c>
      <c r="J530" s="194">
        <f t="shared" si="150"/>
        <v>100</v>
      </c>
      <c r="K530" s="110">
        <f t="shared" si="149"/>
        <v>100</v>
      </c>
      <c r="M530" s="132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7"/>
      <c r="AD530" s="124"/>
      <c r="AH530" s="184"/>
    </row>
    <row r="531" spans="1:30" ht="16.5" outlineLevel="6" thickBot="1">
      <c r="A531" s="77" t="s">
        <v>328</v>
      </c>
      <c r="B531" s="26">
        <v>953</v>
      </c>
      <c r="C531" s="26" t="s">
        <v>329</v>
      </c>
      <c r="D531" s="26" t="s">
        <v>242</v>
      </c>
      <c r="E531" s="26" t="s">
        <v>5</v>
      </c>
      <c r="F531" s="26"/>
      <c r="G531" s="98">
        <f>G532+G536+G555</f>
        <v>24053</v>
      </c>
      <c r="H531" s="98">
        <f>H532+H536+H555</f>
        <v>28740.537000000004</v>
      </c>
      <c r="I531" s="98">
        <f>I532+I536+I555</f>
        <v>28740.537000000004</v>
      </c>
      <c r="J531" s="194">
        <f t="shared" si="150"/>
        <v>119.48836735542345</v>
      </c>
      <c r="K531" s="110">
        <f t="shared" si="149"/>
        <v>100</v>
      </c>
      <c r="M531" s="132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7"/>
      <c r="AD531" s="124"/>
    </row>
    <row r="532" spans="1:30" ht="32.25" outlineLevel="6" thickBot="1">
      <c r="A532" s="68" t="s">
        <v>131</v>
      </c>
      <c r="B532" s="15">
        <v>953</v>
      </c>
      <c r="C532" s="15" t="s">
        <v>329</v>
      </c>
      <c r="D532" s="9" t="s">
        <v>243</v>
      </c>
      <c r="E532" s="9" t="s">
        <v>5</v>
      </c>
      <c r="F532" s="9"/>
      <c r="G532" s="91">
        <f aca="true" t="shared" si="153" ref="G532:I534">G533</f>
        <v>0</v>
      </c>
      <c r="H532" s="91">
        <f t="shared" si="153"/>
        <v>0</v>
      </c>
      <c r="I532" s="91">
        <f t="shared" si="153"/>
        <v>0</v>
      </c>
      <c r="J532" s="194" t="e">
        <f t="shared" si="150"/>
        <v>#DIV/0!</v>
      </c>
      <c r="K532" s="110" t="e">
        <f t="shared" si="149"/>
        <v>#DIV/0!</v>
      </c>
      <c r="M532" s="132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7"/>
      <c r="AD532" s="124"/>
    </row>
    <row r="533" spans="1:30" ht="32.25" outlineLevel="6" thickBot="1">
      <c r="A533" s="68" t="s">
        <v>132</v>
      </c>
      <c r="B533" s="15">
        <v>953</v>
      </c>
      <c r="C533" s="15" t="s">
        <v>329</v>
      </c>
      <c r="D533" s="9" t="s">
        <v>244</v>
      </c>
      <c r="E533" s="9" t="s">
        <v>5</v>
      </c>
      <c r="F533" s="9"/>
      <c r="G533" s="91">
        <f t="shared" si="153"/>
        <v>0</v>
      </c>
      <c r="H533" s="91">
        <f t="shared" si="153"/>
        <v>0</v>
      </c>
      <c r="I533" s="91">
        <f t="shared" si="153"/>
        <v>0</v>
      </c>
      <c r="J533" s="194" t="e">
        <f t="shared" si="150"/>
        <v>#DIV/0!</v>
      </c>
      <c r="K533" s="110" t="e">
        <f t="shared" si="149"/>
        <v>#DIV/0!</v>
      </c>
      <c r="M533" s="132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7"/>
      <c r="AD533" s="124"/>
    </row>
    <row r="534" spans="1:30" ht="32.25" outlineLevel="6" thickBot="1">
      <c r="A534" s="53" t="s">
        <v>331</v>
      </c>
      <c r="B534" s="49">
        <v>953</v>
      </c>
      <c r="C534" s="49" t="s">
        <v>329</v>
      </c>
      <c r="D534" s="50" t="s">
        <v>332</v>
      </c>
      <c r="E534" s="50" t="s">
        <v>5</v>
      </c>
      <c r="F534" s="50"/>
      <c r="G534" s="93">
        <f t="shared" si="153"/>
        <v>0</v>
      </c>
      <c r="H534" s="93">
        <f t="shared" si="153"/>
        <v>0</v>
      </c>
      <c r="I534" s="93">
        <f t="shared" si="153"/>
        <v>0</v>
      </c>
      <c r="J534" s="194" t="e">
        <f t="shared" si="150"/>
        <v>#DIV/0!</v>
      </c>
      <c r="K534" s="110" t="e">
        <f t="shared" si="149"/>
        <v>#DIV/0!</v>
      </c>
      <c r="M534" s="132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7"/>
      <c r="AD534" s="124"/>
    </row>
    <row r="535" spans="1:30" ht="16.5" outlineLevel="6" thickBot="1">
      <c r="A535" s="99" t="s">
        <v>83</v>
      </c>
      <c r="B535" s="111">
        <v>953</v>
      </c>
      <c r="C535" s="111" t="s">
        <v>329</v>
      </c>
      <c r="D535" s="100" t="s">
        <v>332</v>
      </c>
      <c r="E535" s="100" t="s">
        <v>84</v>
      </c>
      <c r="F535" s="100"/>
      <c r="G535" s="101">
        <v>0</v>
      </c>
      <c r="H535" s="101">
        <v>0</v>
      </c>
      <c r="I535" s="101">
        <v>0</v>
      </c>
      <c r="J535" s="194" t="e">
        <f t="shared" si="150"/>
        <v>#DIV/0!</v>
      </c>
      <c r="K535" s="110" t="e">
        <f t="shared" si="149"/>
        <v>#DIV/0!</v>
      </c>
      <c r="M535" s="145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62"/>
      <c r="AD535" s="144"/>
    </row>
    <row r="536" spans="1:30" ht="16.5" outlineLevel="6" thickBot="1">
      <c r="A536" s="46" t="s">
        <v>223</v>
      </c>
      <c r="B536" s="46">
        <v>953</v>
      </c>
      <c r="C536" s="46" t="s">
        <v>329</v>
      </c>
      <c r="D536" s="9" t="s">
        <v>283</v>
      </c>
      <c r="E536" s="9" t="s">
        <v>5</v>
      </c>
      <c r="F536" s="9"/>
      <c r="G536" s="134">
        <f>G537+G551</f>
        <v>24053</v>
      </c>
      <c r="H536" s="134">
        <f>H537+H551</f>
        <v>28700.537000000004</v>
      </c>
      <c r="I536" s="134">
        <f>I537+I551</f>
        <v>28700.537000000004</v>
      </c>
      <c r="J536" s="194">
        <f t="shared" si="150"/>
        <v>119.32206793331395</v>
      </c>
      <c r="K536" s="110">
        <f t="shared" si="149"/>
        <v>100</v>
      </c>
      <c r="M536" s="132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7"/>
      <c r="AD536" s="124"/>
    </row>
    <row r="537" spans="1:30" ht="32.25" outlineLevel="6" thickBot="1">
      <c r="A537" s="11" t="s">
        <v>180</v>
      </c>
      <c r="B537" s="16">
        <v>953</v>
      </c>
      <c r="C537" s="9" t="s">
        <v>329</v>
      </c>
      <c r="D537" s="9" t="s">
        <v>293</v>
      </c>
      <c r="E537" s="9" t="s">
        <v>5</v>
      </c>
      <c r="F537" s="9"/>
      <c r="G537" s="134">
        <f>G538+G545+G548+G542</f>
        <v>24053</v>
      </c>
      <c r="H537" s="134">
        <f>H538+H545+H548+H542</f>
        <v>28630.537000000004</v>
      </c>
      <c r="I537" s="134">
        <f>I538+I545+I548+I542</f>
        <v>28630.537000000004</v>
      </c>
      <c r="J537" s="194">
        <f t="shared" si="150"/>
        <v>119.03104394462231</v>
      </c>
      <c r="K537" s="110">
        <f t="shared" si="149"/>
        <v>100</v>
      </c>
      <c r="M537" s="132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7"/>
      <c r="AD537" s="124"/>
    </row>
    <row r="538" spans="1:30" ht="32.25" outlineLevel="6" thickBot="1">
      <c r="A538" s="53" t="s">
        <v>181</v>
      </c>
      <c r="B538" s="49">
        <v>953</v>
      </c>
      <c r="C538" s="50" t="s">
        <v>329</v>
      </c>
      <c r="D538" s="50" t="s">
        <v>294</v>
      </c>
      <c r="E538" s="50" t="s">
        <v>5</v>
      </c>
      <c r="F538" s="50"/>
      <c r="G538" s="138">
        <f>G539</f>
        <v>24053</v>
      </c>
      <c r="H538" s="138">
        <f>H539</f>
        <v>28556.969</v>
      </c>
      <c r="I538" s="138">
        <f>I539</f>
        <v>28556.969</v>
      </c>
      <c r="J538" s="194">
        <f t="shared" si="150"/>
        <v>118.72518604747849</v>
      </c>
      <c r="K538" s="110">
        <f t="shared" si="149"/>
        <v>100</v>
      </c>
      <c r="M538" s="132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7"/>
      <c r="AD538" s="124"/>
    </row>
    <row r="539" spans="1:30" ht="16.5" outlineLevel="6" thickBot="1">
      <c r="A539" s="5" t="s">
        <v>116</v>
      </c>
      <c r="B539" s="17">
        <v>953</v>
      </c>
      <c r="C539" s="6" t="s">
        <v>329</v>
      </c>
      <c r="D539" s="6" t="s">
        <v>294</v>
      </c>
      <c r="E539" s="6" t="s">
        <v>115</v>
      </c>
      <c r="F539" s="6"/>
      <c r="G539" s="140">
        <f>G540+G541</f>
        <v>24053</v>
      </c>
      <c r="H539" s="140">
        <f>H540+H541</f>
        <v>28556.969</v>
      </c>
      <c r="I539" s="140">
        <f>I540+I541</f>
        <v>28556.969</v>
      </c>
      <c r="J539" s="194">
        <f t="shared" si="150"/>
        <v>118.72518604747849</v>
      </c>
      <c r="K539" s="110">
        <f t="shared" si="149"/>
        <v>100</v>
      </c>
      <c r="M539" s="132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7"/>
      <c r="AD539" s="124"/>
    </row>
    <row r="540" spans="1:34" ht="48" outlineLevel="6" thickBot="1">
      <c r="A540" s="57" t="s">
        <v>196</v>
      </c>
      <c r="B540" s="51">
        <v>953</v>
      </c>
      <c r="C540" s="52" t="s">
        <v>329</v>
      </c>
      <c r="D540" s="52" t="s">
        <v>294</v>
      </c>
      <c r="E540" s="52" t="s">
        <v>85</v>
      </c>
      <c r="F540" s="52"/>
      <c r="G540" s="142">
        <v>24053</v>
      </c>
      <c r="H540" s="142">
        <v>27513</v>
      </c>
      <c r="I540" s="142">
        <v>27513</v>
      </c>
      <c r="J540" s="194">
        <f t="shared" si="150"/>
        <v>114.38490001247246</v>
      </c>
      <c r="K540" s="110">
        <f t="shared" si="149"/>
        <v>100</v>
      </c>
      <c r="M540" s="132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7"/>
      <c r="AD540" s="124"/>
      <c r="AH540" s="184"/>
    </row>
    <row r="541" spans="1:34" ht="16.5" outlineLevel="6" thickBot="1">
      <c r="A541" s="55" t="s">
        <v>83</v>
      </c>
      <c r="B541" s="51">
        <v>953</v>
      </c>
      <c r="C541" s="52" t="s">
        <v>329</v>
      </c>
      <c r="D541" s="52" t="s">
        <v>303</v>
      </c>
      <c r="E541" s="52" t="s">
        <v>84</v>
      </c>
      <c r="F541" s="52"/>
      <c r="G541" s="142">
        <v>0</v>
      </c>
      <c r="H541" s="92">
        <v>1043.969</v>
      </c>
      <c r="I541" s="92">
        <v>1043.969</v>
      </c>
      <c r="J541" s="194" t="e">
        <f t="shared" si="150"/>
        <v>#DIV/0!</v>
      </c>
      <c r="K541" s="110">
        <f t="shared" si="149"/>
        <v>100</v>
      </c>
      <c r="M541" s="132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7"/>
      <c r="AD541" s="124"/>
      <c r="AH541" s="184"/>
    </row>
    <row r="542" spans="1:30" ht="32.25" outlineLevel="6" thickBot="1">
      <c r="A542" s="53" t="s">
        <v>470</v>
      </c>
      <c r="B542" s="49">
        <v>953</v>
      </c>
      <c r="C542" s="50" t="s">
        <v>19</v>
      </c>
      <c r="D542" s="50" t="s">
        <v>471</v>
      </c>
      <c r="E542" s="50" t="s">
        <v>5</v>
      </c>
      <c r="F542" s="50"/>
      <c r="G542" s="93">
        <f aca="true" t="shared" si="154" ref="G542:I543">G543</f>
        <v>0</v>
      </c>
      <c r="H542" s="93">
        <f t="shared" si="154"/>
        <v>15</v>
      </c>
      <c r="I542" s="93">
        <f t="shared" si="154"/>
        <v>15</v>
      </c>
      <c r="J542" s="194" t="e">
        <f t="shared" si="150"/>
        <v>#DIV/0!</v>
      </c>
      <c r="K542" s="110">
        <f t="shared" si="149"/>
        <v>100</v>
      </c>
      <c r="M542" s="132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7"/>
      <c r="AD542" s="124"/>
    </row>
    <row r="543" spans="1:30" ht="16.5" outlineLevel="6" thickBot="1">
      <c r="A543" s="5" t="s">
        <v>116</v>
      </c>
      <c r="B543" s="17">
        <v>953</v>
      </c>
      <c r="C543" s="6" t="s">
        <v>19</v>
      </c>
      <c r="D543" s="6" t="s">
        <v>471</v>
      </c>
      <c r="E543" s="6" t="s">
        <v>115</v>
      </c>
      <c r="F543" s="6"/>
      <c r="G543" s="96">
        <f t="shared" si="154"/>
        <v>0</v>
      </c>
      <c r="H543" s="96">
        <f t="shared" si="154"/>
        <v>15</v>
      </c>
      <c r="I543" s="96">
        <f t="shared" si="154"/>
        <v>15</v>
      </c>
      <c r="J543" s="194" t="e">
        <f t="shared" si="150"/>
        <v>#DIV/0!</v>
      </c>
      <c r="K543" s="110">
        <f t="shared" si="149"/>
        <v>100</v>
      </c>
      <c r="M543" s="132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7"/>
      <c r="AD543" s="124"/>
    </row>
    <row r="544" spans="1:34" ht="16.5" outlineLevel="6" thickBot="1">
      <c r="A544" s="55" t="s">
        <v>83</v>
      </c>
      <c r="B544" s="51">
        <v>953</v>
      </c>
      <c r="C544" s="52" t="s">
        <v>19</v>
      </c>
      <c r="D544" s="100" t="s">
        <v>471</v>
      </c>
      <c r="E544" s="52" t="s">
        <v>84</v>
      </c>
      <c r="F544" s="52"/>
      <c r="G544" s="92">
        <v>0</v>
      </c>
      <c r="H544" s="92">
        <v>15</v>
      </c>
      <c r="I544" s="92">
        <v>15</v>
      </c>
      <c r="J544" s="194" t="e">
        <f t="shared" si="150"/>
        <v>#DIV/0!</v>
      </c>
      <c r="K544" s="110">
        <f t="shared" si="149"/>
        <v>100</v>
      </c>
      <c r="M544" s="132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7"/>
      <c r="AD544" s="124"/>
      <c r="AH544" s="184"/>
    </row>
    <row r="545" spans="1:30" ht="63.75" outlineLevel="6" thickBot="1">
      <c r="A545" s="53" t="s">
        <v>463</v>
      </c>
      <c r="B545" s="49">
        <v>953</v>
      </c>
      <c r="C545" s="50" t="s">
        <v>329</v>
      </c>
      <c r="D545" s="50" t="s">
        <v>418</v>
      </c>
      <c r="E545" s="50" t="s">
        <v>5</v>
      </c>
      <c r="F545" s="50"/>
      <c r="G545" s="138">
        <f aca="true" t="shared" si="155" ref="G545:I546">G546</f>
        <v>0</v>
      </c>
      <c r="H545" s="138">
        <f t="shared" si="155"/>
        <v>56.81</v>
      </c>
      <c r="I545" s="138">
        <f t="shared" si="155"/>
        <v>56.81</v>
      </c>
      <c r="J545" s="194" t="e">
        <f t="shared" si="150"/>
        <v>#DIV/0!</v>
      </c>
      <c r="K545" s="110">
        <f t="shared" si="149"/>
        <v>100</v>
      </c>
      <c r="M545" s="132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7"/>
      <c r="AD545" s="124"/>
    </row>
    <row r="546" spans="1:30" ht="16.5" outlineLevel="6" thickBot="1">
      <c r="A546" s="5" t="s">
        <v>116</v>
      </c>
      <c r="B546" s="17">
        <v>953</v>
      </c>
      <c r="C546" s="6" t="s">
        <v>329</v>
      </c>
      <c r="D546" s="6" t="s">
        <v>418</v>
      </c>
      <c r="E546" s="6" t="s">
        <v>115</v>
      </c>
      <c r="F546" s="6"/>
      <c r="G546" s="140">
        <f t="shared" si="155"/>
        <v>0</v>
      </c>
      <c r="H546" s="140">
        <f t="shared" si="155"/>
        <v>56.81</v>
      </c>
      <c r="I546" s="140">
        <f t="shared" si="155"/>
        <v>56.81</v>
      </c>
      <c r="J546" s="194" t="e">
        <f t="shared" si="150"/>
        <v>#DIV/0!</v>
      </c>
      <c r="K546" s="110">
        <f t="shared" si="149"/>
        <v>100</v>
      </c>
      <c r="M546" s="132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7"/>
      <c r="AD546" s="124"/>
    </row>
    <row r="547" spans="1:34" ht="16.5" outlineLevel="6" thickBot="1">
      <c r="A547" s="57" t="s">
        <v>83</v>
      </c>
      <c r="B547" s="51">
        <v>953</v>
      </c>
      <c r="C547" s="52" t="s">
        <v>329</v>
      </c>
      <c r="D547" s="52" t="s">
        <v>418</v>
      </c>
      <c r="E547" s="52" t="s">
        <v>84</v>
      </c>
      <c r="F547" s="52"/>
      <c r="G547" s="142">
        <v>0</v>
      </c>
      <c r="H547" s="142">
        <v>56.81</v>
      </c>
      <c r="I547" s="142">
        <v>56.81</v>
      </c>
      <c r="J547" s="194" t="e">
        <f t="shared" si="150"/>
        <v>#DIV/0!</v>
      </c>
      <c r="K547" s="110">
        <f t="shared" si="149"/>
        <v>100</v>
      </c>
      <c r="M547" s="132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7"/>
      <c r="AD547" s="124"/>
      <c r="AH547" s="184"/>
    </row>
    <row r="548" spans="1:30" ht="63.75" outlineLevel="6" thickBot="1">
      <c r="A548" s="53" t="s">
        <v>464</v>
      </c>
      <c r="B548" s="49">
        <v>953</v>
      </c>
      <c r="C548" s="50" t="s">
        <v>329</v>
      </c>
      <c r="D548" s="50" t="s">
        <v>462</v>
      </c>
      <c r="E548" s="50" t="s">
        <v>5</v>
      </c>
      <c r="F548" s="50"/>
      <c r="G548" s="138">
        <f aca="true" t="shared" si="156" ref="G548:I549">G549</f>
        <v>0</v>
      </c>
      <c r="H548" s="138">
        <f t="shared" si="156"/>
        <v>1.758</v>
      </c>
      <c r="I548" s="138">
        <f t="shared" si="156"/>
        <v>1.758</v>
      </c>
      <c r="J548" s="194" t="e">
        <f t="shared" si="150"/>
        <v>#DIV/0!</v>
      </c>
      <c r="K548" s="110">
        <f t="shared" si="149"/>
        <v>100</v>
      </c>
      <c r="M548" s="132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7"/>
      <c r="AD548" s="124"/>
    </row>
    <row r="549" spans="1:30" ht="16.5" outlineLevel="6" thickBot="1">
      <c r="A549" s="5" t="s">
        <v>116</v>
      </c>
      <c r="B549" s="17">
        <v>953</v>
      </c>
      <c r="C549" s="6" t="s">
        <v>329</v>
      </c>
      <c r="D549" s="6" t="s">
        <v>462</v>
      </c>
      <c r="E549" s="6" t="s">
        <v>115</v>
      </c>
      <c r="F549" s="6"/>
      <c r="G549" s="140">
        <f t="shared" si="156"/>
        <v>0</v>
      </c>
      <c r="H549" s="140">
        <f t="shared" si="156"/>
        <v>1.758</v>
      </c>
      <c r="I549" s="140">
        <f t="shared" si="156"/>
        <v>1.758</v>
      </c>
      <c r="J549" s="194" t="e">
        <f t="shared" si="150"/>
        <v>#DIV/0!</v>
      </c>
      <c r="K549" s="110">
        <f t="shared" si="149"/>
        <v>100</v>
      </c>
      <c r="M549" s="132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7"/>
      <c r="AD549" s="124"/>
    </row>
    <row r="550" spans="1:34" ht="16.5" outlineLevel="6" thickBot="1">
      <c r="A550" s="57" t="s">
        <v>83</v>
      </c>
      <c r="B550" s="51">
        <v>953</v>
      </c>
      <c r="C550" s="52" t="s">
        <v>329</v>
      </c>
      <c r="D550" s="52" t="s">
        <v>462</v>
      </c>
      <c r="E550" s="52" t="s">
        <v>84</v>
      </c>
      <c r="F550" s="52"/>
      <c r="G550" s="142">
        <v>0</v>
      </c>
      <c r="H550" s="142">
        <v>1.758</v>
      </c>
      <c r="I550" s="142">
        <v>1.758</v>
      </c>
      <c r="J550" s="194" t="e">
        <f t="shared" si="150"/>
        <v>#DIV/0!</v>
      </c>
      <c r="K550" s="110">
        <f t="shared" si="149"/>
        <v>100</v>
      </c>
      <c r="M550" s="132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7"/>
      <c r="AD550" s="124"/>
      <c r="AH550" s="184"/>
    </row>
    <row r="551" spans="1:30" ht="32.25" outlineLevel="6" thickBot="1">
      <c r="A551" s="68" t="s">
        <v>413</v>
      </c>
      <c r="B551" s="16">
        <v>953</v>
      </c>
      <c r="C551" s="9" t="s">
        <v>329</v>
      </c>
      <c r="D551" s="9" t="s">
        <v>288</v>
      </c>
      <c r="E551" s="9" t="s">
        <v>5</v>
      </c>
      <c r="F551" s="9"/>
      <c r="G551" s="91">
        <f aca="true" t="shared" si="157" ref="G551:I553">G552</f>
        <v>0</v>
      </c>
      <c r="H551" s="91">
        <f t="shared" si="157"/>
        <v>70</v>
      </c>
      <c r="I551" s="91">
        <f t="shared" si="157"/>
        <v>70</v>
      </c>
      <c r="J551" s="194" t="e">
        <f t="shared" si="150"/>
        <v>#DIV/0!</v>
      </c>
      <c r="K551" s="110">
        <f t="shared" si="149"/>
        <v>100</v>
      </c>
      <c r="M551" s="132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7"/>
      <c r="AD551" s="124"/>
    </row>
    <row r="552" spans="1:30" ht="32.25" outlineLevel="6" thickBot="1">
      <c r="A552" s="70" t="s">
        <v>414</v>
      </c>
      <c r="B552" s="49">
        <v>953</v>
      </c>
      <c r="C552" s="50" t="s">
        <v>329</v>
      </c>
      <c r="D552" s="50" t="s">
        <v>415</v>
      </c>
      <c r="E552" s="50" t="s">
        <v>5</v>
      </c>
      <c r="F552" s="50"/>
      <c r="G552" s="93">
        <f t="shared" si="157"/>
        <v>0</v>
      </c>
      <c r="H552" s="93">
        <f t="shared" si="157"/>
        <v>70</v>
      </c>
      <c r="I552" s="93">
        <f t="shared" si="157"/>
        <v>70</v>
      </c>
      <c r="J552" s="194" t="e">
        <f t="shared" si="150"/>
        <v>#DIV/0!</v>
      </c>
      <c r="K552" s="110">
        <f t="shared" si="149"/>
        <v>100</v>
      </c>
      <c r="M552" s="132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7"/>
      <c r="AD552" s="124"/>
    </row>
    <row r="553" spans="1:30" ht="16.5" outlineLevel="6" thickBot="1">
      <c r="A553" s="5" t="s">
        <v>116</v>
      </c>
      <c r="B553" s="17">
        <v>953</v>
      </c>
      <c r="C553" s="6" t="s">
        <v>329</v>
      </c>
      <c r="D553" s="6" t="s">
        <v>415</v>
      </c>
      <c r="E553" s="6" t="s">
        <v>115</v>
      </c>
      <c r="F553" s="6"/>
      <c r="G553" s="96">
        <f t="shared" si="157"/>
        <v>0</v>
      </c>
      <c r="H553" s="96">
        <f t="shared" si="157"/>
        <v>70</v>
      </c>
      <c r="I553" s="96">
        <f t="shared" si="157"/>
        <v>70</v>
      </c>
      <c r="J553" s="194" t="e">
        <f t="shared" si="150"/>
        <v>#DIV/0!</v>
      </c>
      <c r="K553" s="110">
        <f t="shared" si="149"/>
        <v>100</v>
      </c>
      <c r="M553" s="132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7"/>
      <c r="AD553" s="124"/>
    </row>
    <row r="554" spans="1:34" ht="16.5" outlineLevel="6" thickBot="1">
      <c r="A554" s="57" t="s">
        <v>83</v>
      </c>
      <c r="B554" s="51">
        <v>953</v>
      </c>
      <c r="C554" s="52" t="s">
        <v>329</v>
      </c>
      <c r="D554" s="52" t="s">
        <v>415</v>
      </c>
      <c r="E554" s="52" t="s">
        <v>84</v>
      </c>
      <c r="F554" s="52"/>
      <c r="G554" s="92">
        <v>0</v>
      </c>
      <c r="H554" s="92">
        <v>70</v>
      </c>
      <c r="I554" s="92">
        <v>70</v>
      </c>
      <c r="J554" s="194" t="e">
        <f t="shared" si="150"/>
        <v>#DIV/0!</v>
      </c>
      <c r="K554" s="110">
        <f t="shared" si="149"/>
        <v>100</v>
      </c>
      <c r="M554" s="132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7"/>
      <c r="AD554" s="124"/>
      <c r="AH554" s="184"/>
    </row>
    <row r="555" spans="1:30" ht="32.25" outlineLevel="6" thickBot="1">
      <c r="A555" s="68" t="s">
        <v>472</v>
      </c>
      <c r="B555" s="16">
        <v>953</v>
      </c>
      <c r="C555" s="9" t="s">
        <v>329</v>
      </c>
      <c r="D555" s="9" t="s">
        <v>256</v>
      </c>
      <c r="E555" s="9" t="s">
        <v>5</v>
      </c>
      <c r="F555" s="9"/>
      <c r="G555" s="91">
        <f aca="true" t="shared" si="158" ref="G555:I557">G556</f>
        <v>0</v>
      </c>
      <c r="H555" s="91">
        <f t="shared" si="158"/>
        <v>40</v>
      </c>
      <c r="I555" s="91">
        <f t="shared" si="158"/>
        <v>40</v>
      </c>
      <c r="J555" s="194" t="e">
        <f t="shared" si="150"/>
        <v>#DIV/0!</v>
      </c>
      <c r="K555" s="110">
        <f t="shared" si="149"/>
        <v>100</v>
      </c>
      <c r="M555" s="132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7"/>
      <c r="AD555" s="124"/>
    </row>
    <row r="556" spans="1:30" ht="32.25" outlineLevel="6" thickBot="1">
      <c r="A556" s="70" t="s">
        <v>473</v>
      </c>
      <c r="B556" s="49">
        <v>953</v>
      </c>
      <c r="C556" s="50" t="s">
        <v>329</v>
      </c>
      <c r="D556" s="50" t="s">
        <v>474</v>
      </c>
      <c r="E556" s="50" t="s">
        <v>5</v>
      </c>
      <c r="F556" s="50"/>
      <c r="G556" s="93">
        <f t="shared" si="158"/>
        <v>0</v>
      </c>
      <c r="H556" s="93">
        <f t="shared" si="158"/>
        <v>40</v>
      </c>
      <c r="I556" s="93">
        <f t="shared" si="158"/>
        <v>40</v>
      </c>
      <c r="J556" s="194" t="e">
        <f t="shared" si="150"/>
        <v>#DIV/0!</v>
      </c>
      <c r="K556" s="110">
        <f t="shared" si="149"/>
        <v>100</v>
      </c>
      <c r="M556" s="132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7"/>
      <c r="AD556" s="124"/>
    </row>
    <row r="557" spans="1:30" ht="16.5" outlineLevel="6" thickBot="1">
      <c r="A557" s="5" t="s">
        <v>116</v>
      </c>
      <c r="B557" s="17">
        <v>953</v>
      </c>
      <c r="C557" s="6" t="s">
        <v>329</v>
      </c>
      <c r="D557" s="6" t="s">
        <v>474</v>
      </c>
      <c r="E557" s="6" t="s">
        <v>115</v>
      </c>
      <c r="F557" s="6"/>
      <c r="G557" s="96">
        <f t="shared" si="158"/>
        <v>0</v>
      </c>
      <c r="H557" s="96">
        <f t="shared" si="158"/>
        <v>40</v>
      </c>
      <c r="I557" s="96">
        <f t="shared" si="158"/>
        <v>40</v>
      </c>
      <c r="J557" s="194" t="e">
        <f t="shared" si="150"/>
        <v>#DIV/0!</v>
      </c>
      <c r="K557" s="110">
        <f t="shared" si="149"/>
        <v>100</v>
      </c>
      <c r="M557" s="132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7"/>
      <c r="AD557" s="124"/>
    </row>
    <row r="558" spans="1:34" ht="16.5" outlineLevel="6" thickBot="1">
      <c r="A558" s="57" t="s">
        <v>83</v>
      </c>
      <c r="B558" s="51">
        <v>953</v>
      </c>
      <c r="C558" s="52" t="s">
        <v>329</v>
      </c>
      <c r="D558" s="52" t="s">
        <v>474</v>
      </c>
      <c r="E558" s="52" t="s">
        <v>84</v>
      </c>
      <c r="F558" s="52"/>
      <c r="G558" s="92">
        <v>0</v>
      </c>
      <c r="H558" s="92">
        <v>40</v>
      </c>
      <c r="I558" s="92">
        <v>40</v>
      </c>
      <c r="J558" s="194" t="e">
        <f t="shared" si="150"/>
        <v>#DIV/0!</v>
      </c>
      <c r="K558" s="110">
        <f t="shared" si="149"/>
        <v>100</v>
      </c>
      <c r="M558" s="132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7"/>
      <c r="AD558" s="124"/>
      <c r="AH558" s="184"/>
    </row>
    <row r="559" spans="1:30" ht="16.5" outlineLevel="6" thickBot="1">
      <c r="A559" s="77" t="s">
        <v>182</v>
      </c>
      <c r="B559" s="14">
        <v>953</v>
      </c>
      <c r="C559" s="26" t="s">
        <v>20</v>
      </c>
      <c r="D559" s="26" t="s">
        <v>242</v>
      </c>
      <c r="E559" s="26" t="s">
        <v>5</v>
      </c>
      <c r="F559" s="26"/>
      <c r="G559" s="98">
        <f aca="true" t="shared" si="159" ref="G559:I560">G560</f>
        <v>3900</v>
      </c>
      <c r="H559" s="98">
        <f t="shared" si="159"/>
        <v>4535.931790000001</v>
      </c>
      <c r="I559" s="98">
        <f t="shared" si="159"/>
        <v>4535.932</v>
      </c>
      <c r="J559" s="194">
        <f t="shared" si="150"/>
        <v>116.30594871794871</v>
      </c>
      <c r="K559" s="110">
        <f t="shared" si="149"/>
        <v>100.00000462969922</v>
      </c>
      <c r="M559" s="132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7"/>
      <c r="AD559" s="124"/>
    </row>
    <row r="560" spans="1:30" ht="16.5" outlineLevel="6" thickBot="1">
      <c r="A560" s="8" t="s">
        <v>225</v>
      </c>
      <c r="B560" s="15">
        <v>953</v>
      </c>
      <c r="C560" s="9" t="s">
        <v>20</v>
      </c>
      <c r="D560" s="9" t="s">
        <v>283</v>
      </c>
      <c r="E560" s="9" t="s">
        <v>5</v>
      </c>
      <c r="F560" s="9"/>
      <c r="G560" s="91">
        <f t="shared" si="159"/>
        <v>3900</v>
      </c>
      <c r="H560" s="91">
        <f t="shared" si="159"/>
        <v>4535.931790000001</v>
      </c>
      <c r="I560" s="91">
        <f t="shared" si="159"/>
        <v>4535.932</v>
      </c>
      <c r="J560" s="194">
        <f t="shared" si="150"/>
        <v>116.30594871794871</v>
      </c>
      <c r="K560" s="110">
        <f t="shared" si="149"/>
        <v>100.00000462969922</v>
      </c>
      <c r="M560" s="130" t="e">
        <f>#REF!</f>
        <v>#REF!</v>
      </c>
      <c r="N560" s="130" t="e">
        <f>#REF!</f>
        <v>#REF!</v>
      </c>
      <c r="O560" s="130" t="e">
        <f>#REF!</f>
        <v>#REF!</v>
      </c>
      <c r="P560" s="130" t="e">
        <f>#REF!</f>
        <v>#REF!</v>
      </c>
      <c r="Q560" s="130" t="e">
        <f>#REF!</f>
        <v>#REF!</v>
      </c>
      <c r="R560" s="130" t="e">
        <f>#REF!</f>
        <v>#REF!</v>
      </c>
      <c r="S560" s="130" t="e">
        <f>#REF!</f>
        <v>#REF!</v>
      </c>
      <c r="T560" s="130" t="e">
        <f>#REF!</f>
        <v>#REF!</v>
      </c>
      <c r="U560" s="130" t="e">
        <f>#REF!</f>
        <v>#REF!</v>
      </c>
      <c r="V560" s="130" t="e">
        <f>#REF!</f>
        <v>#REF!</v>
      </c>
      <c r="W560" s="130" t="e">
        <f>#REF!</f>
        <v>#REF!</v>
      </c>
      <c r="X560" s="130" t="e">
        <f>#REF!</f>
        <v>#REF!</v>
      </c>
      <c r="Y560" s="130" t="e">
        <f>#REF!</f>
        <v>#REF!</v>
      </c>
      <c r="Z560" s="130" t="e">
        <f>#REF!</f>
        <v>#REF!</v>
      </c>
      <c r="AA560" s="130" t="e">
        <f>#REF!</f>
        <v>#REF!</v>
      </c>
      <c r="AB560" s="130" t="e">
        <f>#REF!</f>
        <v>#REF!</v>
      </c>
      <c r="AC560" s="141" t="e">
        <f>#REF!</f>
        <v>#REF!</v>
      </c>
      <c r="AD560" s="124" t="e">
        <f>AC560/G505*100</f>
        <v>#REF!</v>
      </c>
    </row>
    <row r="561" spans="1:30" ht="16.5" outlineLevel="6" thickBot="1">
      <c r="A561" s="59" t="s">
        <v>130</v>
      </c>
      <c r="B561" s="83">
        <v>953</v>
      </c>
      <c r="C561" s="50" t="s">
        <v>20</v>
      </c>
      <c r="D561" s="50" t="s">
        <v>290</v>
      </c>
      <c r="E561" s="50" t="s">
        <v>5</v>
      </c>
      <c r="F561" s="50"/>
      <c r="G561" s="93">
        <f>G562+G565</f>
        <v>3900</v>
      </c>
      <c r="H561" s="93">
        <f>H562+H565</f>
        <v>4535.931790000001</v>
      </c>
      <c r="I561" s="93">
        <f>I562+I565</f>
        <v>4535.932</v>
      </c>
      <c r="J561" s="194">
        <f t="shared" si="150"/>
        <v>116.30594871794871</v>
      </c>
      <c r="K561" s="110">
        <f t="shared" si="149"/>
        <v>100.00000462969922</v>
      </c>
      <c r="M561" s="15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52"/>
      <c r="AD561" s="124"/>
    </row>
    <row r="562" spans="1:30" ht="48" outlineLevel="6" thickBot="1">
      <c r="A562" s="59" t="s">
        <v>183</v>
      </c>
      <c r="B562" s="83">
        <v>953</v>
      </c>
      <c r="C562" s="50" t="s">
        <v>20</v>
      </c>
      <c r="D562" s="50" t="s">
        <v>296</v>
      </c>
      <c r="E562" s="50" t="s">
        <v>5</v>
      </c>
      <c r="F562" s="50"/>
      <c r="G562" s="93">
        <f aca="true" t="shared" si="160" ref="G562:I563">G563</f>
        <v>900</v>
      </c>
      <c r="H562" s="93">
        <f t="shared" si="160"/>
        <v>1037.58979</v>
      </c>
      <c r="I562" s="93">
        <f t="shared" si="160"/>
        <v>1037.59</v>
      </c>
      <c r="J562" s="194">
        <f t="shared" si="150"/>
        <v>115.28777777777776</v>
      </c>
      <c r="K562" s="110">
        <f t="shared" si="149"/>
        <v>100.00002023921226</v>
      </c>
      <c r="M562" s="15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52"/>
      <c r="AD562" s="124"/>
    </row>
    <row r="563" spans="1:30" ht="16.5" outlineLevel="6" thickBot="1">
      <c r="A563" s="5" t="s">
        <v>116</v>
      </c>
      <c r="B563" s="17">
        <v>953</v>
      </c>
      <c r="C563" s="6" t="s">
        <v>20</v>
      </c>
      <c r="D563" s="6" t="s">
        <v>296</v>
      </c>
      <c r="E563" s="6" t="s">
        <v>115</v>
      </c>
      <c r="F563" s="6"/>
      <c r="G563" s="96">
        <f t="shared" si="160"/>
        <v>900</v>
      </c>
      <c r="H563" s="96">
        <f t="shared" si="160"/>
        <v>1037.58979</v>
      </c>
      <c r="I563" s="96">
        <f t="shared" si="160"/>
        <v>1037.59</v>
      </c>
      <c r="J563" s="194">
        <f t="shared" si="150"/>
        <v>115.28777777777776</v>
      </c>
      <c r="K563" s="110">
        <f t="shared" si="149"/>
        <v>100.00002023921226</v>
      </c>
      <c r="M563" s="15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52"/>
      <c r="AD563" s="124"/>
    </row>
    <row r="564" spans="1:34" ht="16.5" outlineLevel="6" thickBot="1">
      <c r="A564" s="55" t="s">
        <v>83</v>
      </c>
      <c r="B564" s="84">
        <v>953</v>
      </c>
      <c r="C564" s="52" t="s">
        <v>20</v>
      </c>
      <c r="D564" s="52" t="s">
        <v>296</v>
      </c>
      <c r="E564" s="52" t="s">
        <v>84</v>
      </c>
      <c r="F564" s="52"/>
      <c r="G564" s="92">
        <v>900</v>
      </c>
      <c r="H564" s="92">
        <v>1037.58979</v>
      </c>
      <c r="I564" s="92">
        <v>1037.59</v>
      </c>
      <c r="J564" s="194">
        <f t="shared" si="150"/>
        <v>115.28777777777776</v>
      </c>
      <c r="K564" s="110">
        <f t="shared" si="149"/>
        <v>100.00002023921226</v>
      </c>
      <c r="M564" s="15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52"/>
      <c r="AD564" s="124"/>
      <c r="AH564" s="184"/>
    </row>
    <row r="565" spans="1:30" ht="35.25" customHeight="1" outlineLevel="6" thickBot="1">
      <c r="A565" s="70" t="s">
        <v>184</v>
      </c>
      <c r="B565" s="49">
        <v>953</v>
      </c>
      <c r="C565" s="50" t="s">
        <v>20</v>
      </c>
      <c r="D565" s="50" t="s">
        <v>297</v>
      </c>
      <c r="E565" s="50" t="s">
        <v>5</v>
      </c>
      <c r="F565" s="50"/>
      <c r="G565" s="138">
        <f>G567</f>
        <v>3000</v>
      </c>
      <c r="H565" s="138">
        <f>H567</f>
        <v>3498.342</v>
      </c>
      <c r="I565" s="138">
        <f>I567</f>
        <v>3498.342</v>
      </c>
      <c r="J565" s="194">
        <f t="shared" si="150"/>
        <v>116.6114</v>
      </c>
      <c r="K565" s="110">
        <f t="shared" si="149"/>
        <v>100</v>
      </c>
      <c r="M565" s="132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7"/>
      <c r="AD565" s="124"/>
    </row>
    <row r="566" spans="1:30" ht="18" customHeight="1" outlineLevel="6" thickBot="1">
      <c r="A566" s="5" t="s">
        <v>116</v>
      </c>
      <c r="B566" s="17">
        <v>953</v>
      </c>
      <c r="C566" s="6" t="s">
        <v>20</v>
      </c>
      <c r="D566" s="6" t="s">
        <v>297</v>
      </c>
      <c r="E566" s="6" t="s">
        <v>115</v>
      </c>
      <c r="F566" s="6"/>
      <c r="G566" s="140">
        <f>G567</f>
        <v>3000</v>
      </c>
      <c r="H566" s="140">
        <f>H567</f>
        <v>3498.342</v>
      </c>
      <c r="I566" s="140">
        <f>I567</f>
        <v>3498.342</v>
      </c>
      <c r="J566" s="194">
        <f t="shared" si="150"/>
        <v>116.6114</v>
      </c>
      <c r="K566" s="110">
        <f t="shared" si="149"/>
        <v>100</v>
      </c>
      <c r="M566" s="132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7"/>
      <c r="AD566" s="124"/>
    </row>
    <row r="567" spans="1:34" ht="48" outlineLevel="6" thickBot="1">
      <c r="A567" s="57" t="s">
        <v>196</v>
      </c>
      <c r="B567" s="51">
        <v>953</v>
      </c>
      <c r="C567" s="52" t="s">
        <v>20</v>
      </c>
      <c r="D567" s="52" t="s">
        <v>297</v>
      </c>
      <c r="E567" s="52" t="s">
        <v>85</v>
      </c>
      <c r="F567" s="52"/>
      <c r="G567" s="92">
        <v>3000</v>
      </c>
      <c r="H567" s="142">
        <v>3498.342</v>
      </c>
      <c r="I567" s="142">
        <v>3498.342</v>
      </c>
      <c r="J567" s="194">
        <f t="shared" si="150"/>
        <v>116.6114</v>
      </c>
      <c r="K567" s="110">
        <f t="shared" si="149"/>
        <v>100</v>
      </c>
      <c r="M567" s="132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7"/>
      <c r="AD567" s="124"/>
      <c r="AH567" s="184"/>
    </row>
    <row r="568" spans="1:30" ht="31.5" customHeight="1" outlineLevel="6" thickBot="1">
      <c r="A568" s="77" t="s">
        <v>34</v>
      </c>
      <c r="B568" s="14">
        <v>953</v>
      </c>
      <c r="C568" s="26" t="s">
        <v>13</v>
      </c>
      <c r="D568" s="26" t="s">
        <v>242</v>
      </c>
      <c r="E568" s="26" t="s">
        <v>5</v>
      </c>
      <c r="F568" s="26"/>
      <c r="G568" s="98">
        <f>G573+G569</f>
        <v>15606.8</v>
      </c>
      <c r="H568" s="98">
        <f>H573+H569</f>
        <v>21267.7</v>
      </c>
      <c r="I568" s="98">
        <f>I573+I569</f>
        <v>21072.317</v>
      </c>
      <c r="J568" s="194">
        <f t="shared" si="150"/>
        <v>135.02010021272778</v>
      </c>
      <c r="K568" s="110">
        <f t="shared" si="149"/>
        <v>99.0813157981352</v>
      </c>
      <c r="M568" s="130" t="e">
        <f>#REF!</f>
        <v>#REF!</v>
      </c>
      <c r="N568" s="130" t="e">
        <f>#REF!</f>
        <v>#REF!</v>
      </c>
      <c r="O568" s="130" t="e">
        <f>#REF!</f>
        <v>#REF!</v>
      </c>
      <c r="P568" s="130" t="e">
        <f>#REF!</f>
        <v>#REF!</v>
      </c>
      <c r="Q568" s="130" t="e">
        <f>#REF!</f>
        <v>#REF!</v>
      </c>
      <c r="R568" s="130" t="e">
        <f>#REF!</f>
        <v>#REF!</v>
      </c>
      <c r="S568" s="130" t="e">
        <f>#REF!</f>
        <v>#REF!</v>
      </c>
      <c r="T568" s="130" t="e">
        <f>#REF!</f>
        <v>#REF!</v>
      </c>
      <c r="U568" s="130" t="e">
        <f>#REF!</f>
        <v>#REF!</v>
      </c>
      <c r="V568" s="130" t="e">
        <f>#REF!</f>
        <v>#REF!</v>
      </c>
      <c r="W568" s="130" t="e">
        <f>#REF!</f>
        <v>#REF!</v>
      </c>
      <c r="X568" s="130" t="e">
        <f>#REF!</f>
        <v>#REF!</v>
      </c>
      <c r="Y568" s="130" t="e">
        <f>#REF!</f>
        <v>#REF!</v>
      </c>
      <c r="Z568" s="130" t="e">
        <f>#REF!</f>
        <v>#REF!</v>
      </c>
      <c r="AA568" s="130" t="e">
        <f>#REF!</f>
        <v>#REF!</v>
      </c>
      <c r="AB568" s="130" t="e">
        <f>#REF!</f>
        <v>#REF!</v>
      </c>
      <c r="AC568" s="141" t="e">
        <f>#REF!</f>
        <v>#REF!</v>
      </c>
      <c r="AD568" s="124" t="e">
        <f>AC568/G559*100</f>
        <v>#REF!</v>
      </c>
    </row>
    <row r="569" spans="1:30" ht="32.25" outlineLevel="6" thickBot="1">
      <c r="A569" s="68" t="s">
        <v>131</v>
      </c>
      <c r="B569" s="15">
        <v>953</v>
      </c>
      <c r="C569" s="9" t="s">
        <v>13</v>
      </c>
      <c r="D569" s="9" t="s">
        <v>243</v>
      </c>
      <c r="E569" s="9" t="s">
        <v>5</v>
      </c>
      <c r="F569" s="26"/>
      <c r="G569" s="91">
        <f aca="true" t="shared" si="161" ref="G569:I571">G570</f>
        <v>0</v>
      </c>
      <c r="H569" s="91">
        <f t="shared" si="161"/>
        <v>0</v>
      </c>
      <c r="I569" s="91">
        <f t="shared" si="161"/>
        <v>0</v>
      </c>
      <c r="J569" s="194" t="e">
        <f t="shared" si="150"/>
        <v>#DIV/0!</v>
      </c>
      <c r="K569" s="110" t="e">
        <f t="shared" si="149"/>
        <v>#DIV/0!</v>
      </c>
      <c r="M569" s="132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7"/>
      <c r="AD569" s="124"/>
    </row>
    <row r="570" spans="1:30" ht="32.25" outlineLevel="6" thickBot="1">
      <c r="A570" s="68" t="s">
        <v>132</v>
      </c>
      <c r="B570" s="15">
        <v>953</v>
      </c>
      <c r="C570" s="9" t="s">
        <v>13</v>
      </c>
      <c r="D570" s="9" t="s">
        <v>244</v>
      </c>
      <c r="E570" s="9" t="s">
        <v>5</v>
      </c>
      <c r="F570" s="26"/>
      <c r="G570" s="91">
        <f t="shared" si="161"/>
        <v>0</v>
      </c>
      <c r="H570" s="91">
        <f t="shared" si="161"/>
        <v>0</v>
      </c>
      <c r="I570" s="91">
        <f t="shared" si="161"/>
        <v>0</v>
      </c>
      <c r="J570" s="194" t="e">
        <f t="shared" si="150"/>
        <v>#DIV/0!</v>
      </c>
      <c r="K570" s="110" t="e">
        <f t="shared" si="149"/>
        <v>#DIV/0!</v>
      </c>
      <c r="M570" s="132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7"/>
      <c r="AD570" s="124"/>
    </row>
    <row r="571" spans="1:30" ht="16.5" outlineLevel="6" thickBot="1">
      <c r="A571" s="53" t="s">
        <v>136</v>
      </c>
      <c r="B571" s="49">
        <v>953</v>
      </c>
      <c r="C571" s="50" t="s">
        <v>13</v>
      </c>
      <c r="D571" s="50" t="s">
        <v>248</v>
      </c>
      <c r="E571" s="50" t="s">
        <v>5</v>
      </c>
      <c r="F571" s="50"/>
      <c r="G571" s="93">
        <f t="shared" si="161"/>
        <v>0</v>
      </c>
      <c r="H571" s="93">
        <f t="shared" si="161"/>
        <v>0</v>
      </c>
      <c r="I571" s="93">
        <f t="shared" si="161"/>
        <v>0</v>
      </c>
      <c r="J571" s="194" t="e">
        <f t="shared" si="150"/>
        <v>#DIV/0!</v>
      </c>
      <c r="K571" s="110" t="e">
        <f t="shared" si="149"/>
        <v>#DIV/0!</v>
      </c>
      <c r="M571" s="132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7"/>
      <c r="AD571" s="124"/>
    </row>
    <row r="572" spans="1:30" ht="18.75" customHeight="1" outlineLevel="6" thickBot="1">
      <c r="A572" s="99" t="s">
        <v>309</v>
      </c>
      <c r="B572" s="111">
        <v>953</v>
      </c>
      <c r="C572" s="100" t="s">
        <v>13</v>
      </c>
      <c r="D572" s="100" t="s">
        <v>248</v>
      </c>
      <c r="E572" s="100" t="s">
        <v>310</v>
      </c>
      <c r="F572" s="100"/>
      <c r="G572" s="101">
        <v>0</v>
      </c>
      <c r="H572" s="101">
        <v>0</v>
      </c>
      <c r="I572" s="101">
        <v>0</v>
      </c>
      <c r="J572" s="194" t="e">
        <f t="shared" si="150"/>
        <v>#DIV/0!</v>
      </c>
      <c r="K572" s="110" t="e">
        <f t="shared" si="149"/>
        <v>#DIV/0!</v>
      </c>
      <c r="M572" s="145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62"/>
      <c r="AD572" s="144"/>
    </row>
    <row r="573" spans="1:30" ht="16.5" outlineLevel="6" thickBot="1">
      <c r="A573" s="46" t="s">
        <v>223</v>
      </c>
      <c r="B573" s="15">
        <v>953</v>
      </c>
      <c r="C573" s="9" t="s">
        <v>13</v>
      </c>
      <c r="D573" s="9" t="s">
        <v>283</v>
      </c>
      <c r="E573" s="9" t="s">
        <v>5</v>
      </c>
      <c r="F573" s="9"/>
      <c r="G573" s="134">
        <f aca="true" t="shared" si="162" ref="G573:I574">G574</f>
        <v>15606.8</v>
      </c>
      <c r="H573" s="134">
        <f t="shared" si="162"/>
        <v>21267.7</v>
      </c>
      <c r="I573" s="134">
        <f t="shared" si="162"/>
        <v>21072.317</v>
      </c>
      <c r="J573" s="194">
        <f t="shared" si="150"/>
        <v>135.02010021272778</v>
      </c>
      <c r="K573" s="110">
        <f t="shared" si="149"/>
        <v>99.0813157981352</v>
      </c>
      <c r="M573" s="132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7"/>
      <c r="AD573" s="124"/>
    </row>
    <row r="574" spans="1:30" ht="32.25" outlineLevel="6" thickBot="1">
      <c r="A574" s="46" t="s">
        <v>185</v>
      </c>
      <c r="B574" s="15">
        <v>953</v>
      </c>
      <c r="C574" s="9" t="s">
        <v>13</v>
      </c>
      <c r="D574" s="9" t="s">
        <v>299</v>
      </c>
      <c r="E574" s="9" t="s">
        <v>5</v>
      </c>
      <c r="F574" s="9"/>
      <c r="G574" s="134">
        <f t="shared" si="162"/>
        <v>15606.8</v>
      </c>
      <c r="H574" s="134">
        <f t="shared" si="162"/>
        <v>21267.7</v>
      </c>
      <c r="I574" s="134">
        <f t="shared" si="162"/>
        <v>21072.317</v>
      </c>
      <c r="J574" s="194">
        <f t="shared" si="150"/>
        <v>135.02010021272778</v>
      </c>
      <c r="K574" s="110">
        <f t="shared" si="149"/>
        <v>99.0813157981352</v>
      </c>
      <c r="M574" s="132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7"/>
      <c r="AD574" s="124"/>
    </row>
    <row r="575" spans="1:30" ht="32.25" outlineLevel="6" thickBot="1">
      <c r="A575" s="53" t="s">
        <v>137</v>
      </c>
      <c r="B575" s="49">
        <v>953</v>
      </c>
      <c r="C575" s="50" t="s">
        <v>13</v>
      </c>
      <c r="D575" s="50" t="s">
        <v>300</v>
      </c>
      <c r="E575" s="50" t="s">
        <v>5</v>
      </c>
      <c r="F575" s="50"/>
      <c r="G575" s="138">
        <f>G576+G580+G582</f>
        <v>15606.8</v>
      </c>
      <c r="H575" s="138">
        <f>H576+H580+H582</f>
        <v>21267.7</v>
      </c>
      <c r="I575" s="138">
        <f>I576+I580+I582</f>
        <v>21072.317</v>
      </c>
      <c r="J575" s="194">
        <f t="shared" si="150"/>
        <v>135.02010021272778</v>
      </c>
      <c r="K575" s="110">
        <f t="shared" si="149"/>
        <v>99.0813157981352</v>
      </c>
      <c r="M575" s="132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7"/>
      <c r="AD575" s="124"/>
    </row>
    <row r="576" spans="1:30" ht="16.5" outlineLevel="6" thickBot="1">
      <c r="A576" s="5" t="s">
        <v>108</v>
      </c>
      <c r="B576" s="17">
        <v>953</v>
      </c>
      <c r="C576" s="6" t="s">
        <v>13</v>
      </c>
      <c r="D576" s="6" t="s">
        <v>300</v>
      </c>
      <c r="E576" s="6" t="s">
        <v>107</v>
      </c>
      <c r="F576" s="6"/>
      <c r="G576" s="140">
        <f>G577+G578+G579</f>
        <v>13202.3</v>
      </c>
      <c r="H576" s="140">
        <f>H577+H578+H579</f>
        <v>13770</v>
      </c>
      <c r="I576" s="140">
        <f>I577+I578+I579</f>
        <v>13662.842999999999</v>
      </c>
      <c r="J576" s="194">
        <f t="shared" si="150"/>
        <v>103.48835430190194</v>
      </c>
      <c r="K576" s="110">
        <f t="shared" si="149"/>
        <v>99.2218082788671</v>
      </c>
      <c r="M576" s="132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7"/>
      <c r="AD576" s="124"/>
    </row>
    <row r="577" spans="1:34" ht="16.5" outlineLevel="6" thickBot="1">
      <c r="A577" s="47" t="s">
        <v>238</v>
      </c>
      <c r="B577" s="51">
        <v>953</v>
      </c>
      <c r="C577" s="52" t="s">
        <v>13</v>
      </c>
      <c r="D577" s="52" t="s">
        <v>300</v>
      </c>
      <c r="E577" s="52" t="s">
        <v>109</v>
      </c>
      <c r="F577" s="52"/>
      <c r="G577" s="92">
        <v>10140</v>
      </c>
      <c r="H577" s="142">
        <v>10610</v>
      </c>
      <c r="I577" s="142">
        <v>10526.791</v>
      </c>
      <c r="J577" s="194">
        <f t="shared" si="150"/>
        <v>103.81450690335305</v>
      </c>
      <c r="K577" s="110">
        <f t="shared" si="149"/>
        <v>99.2157492931197</v>
      </c>
      <c r="M577" s="132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7"/>
      <c r="AD577" s="124"/>
      <c r="AH577" s="184"/>
    </row>
    <row r="578" spans="1:30" ht="32.25" outlineLevel="6" thickBot="1">
      <c r="A578" s="47" t="s">
        <v>240</v>
      </c>
      <c r="B578" s="51">
        <v>953</v>
      </c>
      <c r="C578" s="52" t="s">
        <v>13</v>
      </c>
      <c r="D578" s="52" t="s">
        <v>300</v>
      </c>
      <c r="E578" s="52" t="s">
        <v>110</v>
      </c>
      <c r="F578" s="52"/>
      <c r="G578" s="92">
        <v>0</v>
      </c>
      <c r="H578" s="92">
        <v>0</v>
      </c>
      <c r="I578" s="92">
        <v>0</v>
      </c>
      <c r="J578" s="194" t="e">
        <f t="shared" si="150"/>
        <v>#DIV/0!</v>
      </c>
      <c r="K578" s="110" t="e">
        <f t="shared" si="149"/>
        <v>#DIV/0!</v>
      </c>
      <c r="M578" s="132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7"/>
      <c r="AD578" s="124"/>
    </row>
    <row r="579" spans="1:34" ht="48" outlineLevel="6" thickBot="1">
      <c r="A579" s="47" t="s">
        <v>236</v>
      </c>
      <c r="B579" s="51">
        <v>953</v>
      </c>
      <c r="C579" s="52" t="s">
        <v>13</v>
      </c>
      <c r="D579" s="52" t="s">
        <v>300</v>
      </c>
      <c r="E579" s="52" t="s">
        <v>237</v>
      </c>
      <c r="F579" s="52"/>
      <c r="G579" s="92">
        <v>3062.3</v>
      </c>
      <c r="H579" s="142">
        <v>3160</v>
      </c>
      <c r="I579" s="142">
        <v>3136.052</v>
      </c>
      <c r="J579" s="194">
        <f t="shared" si="150"/>
        <v>102.40838585377003</v>
      </c>
      <c r="K579" s="110">
        <f t="shared" si="149"/>
        <v>99.24215189873418</v>
      </c>
      <c r="M579" s="132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7"/>
      <c r="AD579" s="124"/>
      <c r="AH579" s="184"/>
    </row>
    <row r="580" spans="1:30" ht="32.25" outlineLevel="6" thickBot="1">
      <c r="A580" s="5" t="s">
        <v>96</v>
      </c>
      <c r="B580" s="17">
        <v>953</v>
      </c>
      <c r="C580" s="6" t="s">
        <v>13</v>
      </c>
      <c r="D580" s="6" t="s">
        <v>300</v>
      </c>
      <c r="E580" s="6" t="s">
        <v>91</v>
      </c>
      <c r="F580" s="6"/>
      <c r="G580" s="96">
        <f>G581</f>
        <v>2382.5</v>
      </c>
      <c r="H580" s="96">
        <f>H581</f>
        <v>7466.97498</v>
      </c>
      <c r="I580" s="96">
        <f>I581</f>
        <v>7381.885</v>
      </c>
      <c r="J580" s="194">
        <f t="shared" si="150"/>
        <v>309.8377754459601</v>
      </c>
      <c r="K580" s="110">
        <f t="shared" si="149"/>
        <v>98.86044910786616</v>
      </c>
      <c r="M580" s="132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7"/>
      <c r="AD580" s="124"/>
    </row>
    <row r="581" spans="1:34" ht="32.25" outlineLevel="6" thickBot="1">
      <c r="A581" s="47" t="s">
        <v>97</v>
      </c>
      <c r="B581" s="51">
        <v>953</v>
      </c>
      <c r="C581" s="52" t="s">
        <v>13</v>
      </c>
      <c r="D581" s="52" t="s">
        <v>300</v>
      </c>
      <c r="E581" s="52" t="s">
        <v>92</v>
      </c>
      <c r="F581" s="52"/>
      <c r="G581" s="92">
        <v>2382.5</v>
      </c>
      <c r="H581" s="142">
        <v>7466.97498</v>
      </c>
      <c r="I581" s="142">
        <v>7381.885</v>
      </c>
      <c r="J581" s="194">
        <f t="shared" si="150"/>
        <v>309.8377754459601</v>
      </c>
      <c r="K581" s="110">
        <f t="shared" si="149"/>
        <v>98.86044910786616</v>
      </c>
      <c r="M581" s="132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7"/>
      <c r="AD581" s="124"/>
      <c r="AH581" s="184"/>
    </row>
    <row r="582" spans="1:30" ht="16.5" outlineLevel="6" thickBot="1">
      <c r="A582" s="5" t="s">
        <v>98</v>
      </c>
      <c r="B582" s="17">
        <v>953</v>
      </c>
      <c r="C582" s="6" t="s">
        <v>13</v>
      </c>
      <c r="D582" s="6" t="s">
        <v>300</v>
      </c>
      <c r="E582" s="6" t="s">
        <v>93</v>
      </c>
      <c r="F582" s="6"/>
      <c r="G582" s="96">
        <f>G583+G584+G585</f>
        <v>22</v>
      </c>
      <c r="H582" s="96">
        <f>H583+H584+H585</f>
        <v>30.72502</v>
      </c>
      <c r="I582" s="96">
        <f>I583+I584+I585</f>
        <v>27.589</v>
      </c>
      <c r="J582" s="194">
        <f t="shared" si="150"/>
        <v>125.40454545454544</v>
      </c>
      <c r="K582" s="110">
        <f t="shared" si="149"/>
        <v>89.79326945922249</v>
      </c>
      <c r="M582" s="132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7"/>
      <c r="AD582" s="124"/>
    </row>
    <row r="583" spans="1:34" ht="32.25" outlineLevel="6" thickBot="1">
      <c r="A583" s="47" t="s">
        <v>99</v>
      </c>
      <c r="B583" s="51">
        <v>953</v>
      </c>
      <c r="C583" s="52" t="s">
        <v>13</v>
      </c>
      <c r="D583" s="52" t="s">
        <v>300</v>
      </c>
      <c r="E583" s="52" t="s">
        <v>94</v>
      </c>
      <c r="F583" s="52"/>
      <c r="G583" s="92">
        <v>2</v>
      </c>
      <c r="H583" s="92">
        <v>1.383</v>
      </c>
      <c r="I583" s="92">
        <v>1.383</v>
      </c>
      <c r="J583" s="194">
        <f t="shared" si="150"/>
        <v>69.15</v>
      </c>
      <c r="K583" s="110">
        <f t="shared" si="149"/>
        <v>100</v>
      </c>
      <c r="M583" s="132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7"/>
      <c r="AD583" s="124"/>
      <c r="AH583" s="184"/>
    </row>
    <row r="584" spans="1:34" ht="16.5" outlineLevel="6" thickBot="1">
      <c r="A584" s="47" t="s">
        <v>100</v>
      </c>
      <c r="B584" s="51">
        <v>953</v>
      </c>
      <c r="C584" s="52" t="s">
        <v>13</v>
      </c>
      <c r="D584" s="52" t="s">
        <v>300</v>
      </c>
      <c r="E584" s="52" t="s">
        <v>95</v>
      </c>
      <c r="F584" s="52"/>
      <c r="G584" s="92">
        <v>5</v>
      </c>
      <c r="H584" s="92">
        <v>18.9435</v>
      </c>
      <c r="I584" s="92">
        <v>15.807</v>
      </c>
      <c r="J584" s="194">
        <f t="shared" si="150"/>
        <v>316.14</v>
      </c>
      <c r="K584" s="110">
        <f t="shared" si="149"/>
        <v>83.44286958587378</v>
      </c>
      <c r="M584" s="132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7"/>
      <c r="AD584" s="124"/>
      <c r="AH584" s="184"/>
    </row>
    <row r="585" spans="1:34" ht="16.5" outlineLevel="6" thickBot="1">
      <c r="A585" s="47" t="s">
        <v>309</v>
      </c>
      <c r="B585" s="51">
        <v>953</v>
      </c>
      <c r="C585" s="52" t="s">
        <v>13</v>
      </c>
      <c r="D585" s="52" t="s">
        <v>300</v>
      </c>
      <c r="E585" s="52" t="s">
        <v>310</v>
      </c>
      <c r="F585" s="52"/>
      <c r="G585" s="92">
        <v>15</v>
      </c>
      <c r="H585" s="92">
        <v>10.39852</v>
      </c>
      <c r="I585" s="92">
        <v>10.399</v>
      </c>
      <c r="J585" s="194">
        <f t="shared" si="150"/>
        <v>69.32666666666665</v>
      </c>
      <c r="K585" s="110">
        <f aca="true" t="shared" si="163" ref="K585:K611">I585/H585*100</f>
        <v>100.0046160415136</v>
      </c>
      <c r="M585" s="132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7"/>
      <c r="AD585" s="124"/>
      <c r="AH585" s="184"/>
    </row>
    <row r="586" spans="1:30" ht="19.5" outlineLevel="6" thickBot="1">
      <c r="A586" s="65" t="s">
        <v>44</v>
      </c>
      <c r="B586" s="14">
        <v>953</v>
      </c>
      <c r="C586" s="12" t="s">
        <v>43</v>
      </c>
      <c r="D586" s="26" t="s">
        <v>242</v>
      </c>
      <c r="E586" s="12" t="s">
        <v>5</v>
      </c>
      <c r="F586" s="12"/>
      <c r="G586" s="177">
        <f>G587+G606</f>
        <v>8933.06</v>
      </c>
      <c r="H586" s="177">
        <f>H587+H606</f>
        <v>8434.716</v>
      </c>
      <c r="I586" s="177">
        <f>I587+I606</f>
        <v>8145.133000000001</v>
      </c>
      <c r="J586" s="194">
        <f aca="true" t="shared" si="164" ref="J586:J611">I586/G586*100</f>
        <v>91.17965176546447</v>
      </c>
      <c r="K586" s="110">
        <f t="shared" si="163"/>
        <v>96.56677237265606</v>
      </c>
      <c r="M586" s="132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7"/>
      <c r="AD586" s="124"/>
    </row>
    <row r="587" spans="1:30" ht="19.5" customHeight="1" outlineLevel="6" thickBot="1">
      <c r="A587" s="79" t="s">
        <v>37</v>
      </c>
      <c r="B587" s="14">
        <v>953</v>
      </c>
      <c r="C587" s="26" t="s">
        <v>16</v>
      </c>
      <c r="D587" s="26" t="s">
        <v>242</v>
      </c>
      <c r="E587" s="26" t="s">
        <v>5</v>
      </c>
      <c r="F587" s="26"/>
      <c r="G587" s="98">
        <f aca="true" t="shared" si="165" ref="G587:I588">G588</f>
        <v>4088.06</v>
      </c>
      <c r="H587" s="98">
        <f t="shared" si="165"/>
        <v>3589.716</v>
      </c>
      <c r="I587" s="98">
        <f t="shared" si="165"/>
        <v>4142.6230000000005</v>
      </c>
      <c r="J587" s="194">
        <f t="shared" si="164"/>
        <v>101.33469176088414</v>
      </c>
      <c r="K587" s="110">
        <f t="shared" si="163"/>
        <v>115.4025276651412</v>
      </c>
      <c r="M587" s="132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7"/>
      <c r="AD587" s="124"/>
    </row>
    <row r="588" spans="1:30" ht="16.5" outlineLevel="6" thickBot="1">
      <c r="A588" s="11" t="s">
        <v>141</v>
      </c>
      <c r="B588" s="15">
        <v>953</v>
      </c>
      <c r="C588" s="9" t="s">
        <v>16</v>
      </c>
      <c r="D588" s="9" t="s">
        <v>242</v>
      </c>
      <c r="E588" s="9" t="s">
        <v>5</v>
      </c>
      <c r="F588" s="9"/>
      <c r="G588" s="91">
        <f t="shared" si="165"/>
        <v>4088.06</v>
      </c>
      <c r="H588" s="91">
        <f t="shared" si="165"/>
        <v>3589.716</v>
      </c>
      <c r="I588" s="91">
        <f t="shared" si="165"/>
        <v>4142.6230000000005</v>
      </c>
      <c r="J588" s="194">
        <f t="shared" si="164"/>
        <v>101.33469176088414</v>
      </c>
      <c r="K588" s="110">
        <f t="shared" si="163"/>
        <v>115.4025276651412</v>
      </c>
      <c r="M588" s="132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7"/>
      <c r="AD588" s="124"/>
    </row>
    <row r="589" spans="1:30" ht="16.5" outlineLevel="6" thickBot="1">
      <c r="A589" s="46" t="s">
        <v>223</v>
      </c>
      <c r="B589" s="15">
        <v>953</v>
      </c>
      <c r="C589" s="9" t="s">
        <v>16</v>
      </c>
      <c r="D589" s="9" t="s">
        <v>283</v>
      </c>
      <c r="E589" s="9" t="s">
        <v>5</v>
      </c>
      <c r="F589" s="9"/>
      <c r="G589" s="91">
        <f>G602+G591+G594+G598</f>
        <v>4088.06</v>
      </c>
      <c r="H589" s="91">
        <f>H602+H591+H594+H598</f>
        <v>3589.716</v>
      </c>
      <c r="I589" s="91">
        <f>I602+I591+I594+I598</f>
        <v>4142.6230000000005</v>
      </c>
      <c r="J589" s="194">
        <f t="shared" si="164"/>
        <v>101.33469176088414</v>
      </c>
      <c r="K589" s="110">
        <f t="shared" si="163"/>
        <v>115.4025276651412</v>
      </c>
      <c r="M589" s="128">
        <f aca="true" t="shared" si="166" ref="M589:AC589">M610+M621</f>
        <v>0</v>
      </c>
      <c r="N589" s="128">
        <f t="shared" si="166"/>
        <v>0</v>
      </c>
      <c r="O589" s="128">
        <f t="shared" si="166"/>
        <v>0</v>
      </c>
      <c r="P589" s="128">
        <f t="shared" si="166"/>
        <v>0</v>
      </c>
      <c r="Q589" s="128">
        <f t="shared" si="166"/>
        <v>0</v>
      </c>
      <c r="R589" s="128">
        <f t="shared" si="166"/>
        <v>0</v>
      </c>
      <c r="S589" s="128">
        <f t="shared" si="166"/>
        <v>0</v>
      </c>
      <c r="T589" s="128">
        <f t="shared" si="166"/>
        <v>0</v>
      </c>
      <c r="U589" s="128">
        <f t="shared" si="166"/>
        <v>0</v>
      </c>
      <c r="V589" s="128">
        <f t="shared" si="166"/>
        <v>0</v>
      </c>
      <c r="W589" s="128">
        <f t="shared" si="166"/>
        <v>0</v>
      </c>
      <c r="X589" s="128">
        <f t="shared" si="166"/>
        <v>0</v>
      </c>
      <c r="Y589" s="128">
        <f t="shared" si="166"/>
        <v>0</v>
      </c>
      <c r="Z589" s="128">
        <f t="shared" si="166"/>
        <v>0</v>
      </c>
      <c r="AA589" s="128">
        <f t="shared" si="166"/>
        <v>0</v>
      </c>
      <c r="AB589" s="128">
        <f t="shared" si="166"/>
        <v>0</v>
      </c>
      <c r="AC589" s="139">
        <f t="shared" si="166"/>
        <v>12003.04085</v>
      </c>
      <c r="AD589" s="124" t="e">
        <f>AC589/G578*100</f>
        <v>#DIV/0!</v>
      </c>
    </row>
    <row r="590" spans="1:30" ht="16.5" outlineLevel="6" thickBot="1">
      <c r="A590" s="97" t="s">
        <v>178</v>
      </c>
      <c r="B590" s="50">
        <v>953</v>
      </c>
      <c r="C590" s="50" t="s">
        <v>16</v>
      </c>
      <c r="D590" s="50" t="s">
        <v>290</v>
      </c>
      <c r="E590" s="50" t="s">
        <v>5</v>
      </c>
      <c r="F590" s="50"/>
      <c r="G590" s="93">
        <f aca="true" t="shared" si="167" ref="G590:I592">G591</f>
        <v>2200</v>
      </c>
      <c r="H590" s="93">
        <f t="shared" si="167"/>
        <v>2200</v>
      </c>
      <c r="I590" s="93">
        <f t="shared" si="167"/>
        <v>2933.931</v>
      </c>
      <c r="J590" s="194">
        <f t="shared" si="164"/>
        <v>133.3605</v>
      </c>
      <c r="K590" s="110">
        <f t="shared" si="163"/>
        <v>133.3605</v>
      </c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39"/>
      <c r="AD590" s="124"/>
    </row>
    <row r="591" spans="1:30" ht="48" outlineLevel="6" thickBot="1">
      <c r="A591" s="87" t="s">
        <v>359</v>
      </c>
      <c r="B591" s="64">
        <v>953</v>
      </c>
      <c r="C591" s="50" t="s">
        <v>16</v>
      </c>
      <c r="D591" s="50" t="s">
        <v>360</v>
      </c>
      <c r="E591" s="50" t="s">
        <v>5</v>
      </c>
      <c r="F591" s="50"/>
      <c r="G591" s="138">
        <f t="shared" si="167"/>
        <v>2200</v>
      </c>
      <c r="H591" s="138">
        <f t="shared" si="167"/>
        <v>2200</v>
      </c>
      <c r="I591" s="138">
        <f t="shared" si="167"/>
        <v>2933.931</v>
      </c>
      <c r="J591" s="194">
        <f t="shared" si="164"/>
        <v>133.3605</v>
      </c>
      <c r="K591" s="110">
        <f t="shared" si="163"/>
        <v>133.3605</v>
      </c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39"/>
      <c r="AD591" s="124"/>
    </row>
    <row r="592" spans="1:30" ht="16.5" outlineLevel="6" thickBot="1">
      <c r="A592" s="5" t="s">
        <v>116</v>
      </c>
      <c r="B592" s="6">
        <v>953</v>
      </c>
      <c r="C592" s="6" t="s">
        <v>16</v>
      </c>
      <c r="D592" s="6" t="s">
        <v>360</v>
      </c>
      <c r="E592" s="6" t="s">
        <v>115</v>
      </c>
      <c r="F592" s="6"/>
      <c r="G592" s="140">
        <f t="shared" si="167"/>
        <v>2200</v>
      </c>
      <c r="H592" s="140">
        <f t="shared" si="167"/>
        <v>2200</v>
      </c>
      <c r="I592" s="140">
        <f t="shared" si="167"/>
        <v>2933.931</v>
      </c>
      <c r="J592" s="194">
        <f t="shared" si="164"/>
        <v>133.3605</v>
      </c>
      <c r="K592" s="110">
        <f t="shared" si="163"/>
        <v>133.3605</v>
      </c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39"/>
      <c r="AD592" s="124"/>
    </row>
    <row r="593" spans="1:34" ht="16.5" outlineLevel="6" thickBot="1">
      <c r="A593" s="57" t="s">
        <v>83</v>
      </c>
      <c r="B593" s="52">
        <v>953</v>
      </c>
      <c r="C593" s="52" t="s">
        <v>16</v>
      </c>
      <c r="D593" s="52" t="s">
        <v>360</v>
      </c>
      <c r="E593" s="52" t="s">
        <v>84</v>
      </c>
      <c r="F593" s="52"/>
      <c r="G593" s="142">
        <v>2200</v>
      </c>
      <c r="H593" s="142">
        <v>2200</v>
      </c>
      <c r="I593" s="142">
        <v>2933.931</v>
      </c>
      <c r="J593" s="194">
        <f t="shared" si="164"/>
        <v>133.3605</v>
      </c>
      <c r="K593" s="110">
        <f t="shared" si="163"/>
        <v>133.3605</v>
      </c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39"/>
      <c r="AD593" s="124"/>
      <c r="AH593" s="184"/>
    </row>
    <row r="594" spans="1:30" ht="16.5" outlineLevel="6" thickBot="1">
      <c r="A594" s="97" t="s">
        <v>174</v>
      </c>
      <c r="B594" s="50">
        <v>953</v>
      </c>
      <c r="C594" s="50" t="s">
        <v>16</v>
      </c>
      <c r="D594" s="50" t="s">
        <v>284</v>
      </c>
      <c r="E594" s="50" t="s">
        <v>5</v>
      </c>
      <c r="F594" s="50"/>
      <c r="G594" s="93">
        <f aca="true" t="shared" si="168" ref="G594:I596">G595</f>
        <v>600</v>
      </c>
      <c r="H594" s="93">
        <f t="shared" si="168"/>
        <v>600</v>
      </c>
      <c r="I594" s="93">
        <f t="shared" si="168"/>
        <v>523.043</v>
      </c>
      <c r="J594" s="194">
        <f t="shared" si="164"/>
        <v>87.17383333333333</v>
      </c>
      <c r="K594" s="110">
        <f t="shared" si="163"/>
        <v>87.17383333333333</v>
      </c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39"/>
      <c r="AD594" s="124"/>
    </row>
    <row r="595" spans="1:30" ht="48" outlineLevel="6" thickBot="1">
      <c r="A595" s="87" t="s">
        <v>359</v>
      </c>
      <c r="B595" s="64">
        <v>953</v>
      </c>
      <c r="C595" s="50" t="s">
        <v>16</v>
      </c>
      <c r="D595" s="50" t="s">
        <v>390</v>
      </c>
      <c r="E595" s="50" t="s">
        <v>5</v>
      </c>
      <c r="F595" s="50"/>
      <c r="G595" s="138">
        <f t="shared" si="168"/>
        <v>600</v>
      </c>
      <c r="H595" s="138">
        <f t="shared" si="168"/>
        <v>600</v>
      </c>
      <c r="I595" s="138">
        <f t="shared" si="168"/>
        <v>523.043</v>
      </c>
      <c r="J595" s="194">
        <f t="shared" si="164"/>
        <v>87.17383333333333</v>
      </c>
      <c r="K595" s="110">
        <f t="shared" si="163"/>
        <v>87.17383333333333</v>
      </c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39"/>
      <c r="AD595" s="124"/>
    </row>
    <row r="596" spans="1:30" ht="16.5" outlineLevel="6" thickBot="1">
      <c r="A596" s="5" t="s">
        <v>116</v>
      </c>
      <c r="B596" s="6">
        <v>953</v>
      </c>
      <c r="C596" s="6" t="s">
        <v>16</v>
      </c>
      <c r="D596" s="6" t="s">
        <v>390</v>
      </c>
      <c r="E596" s="6" t="s">
        <v>115</v>
      </c>
      <c r="F596" s="6"/>
      <c r="G596" s="140">
        <f t="shared" si="168"/>
        <v>600</v>
      </c>
      <c r="H596" s="140">
        <f t="shared" si="168"/>
        <v>600</v>
      </c>
      <c r="I596" s="140">
        <f t="shared" si="168"/>
        <v>523.043</v>
      </c>
      <c r="J596" s="194">
        <f t="shared" si="164"/>
        <v>87.17383333333333</v>
      </c>
      <c r="K596" s="110">
        <f t="shared" si="163"/>
        <v>87.17383333333333</v>
      </c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39"/>
      <c r="AD596" s="124"/>
    </row>
    <row r="597" spans="1:34" ht="16.5" outlineLevel="6" thickBot="1">
      <c r="A597" s="57" t="s">
        <v>83</v>
      </c>
      <c r="B597" s="52">
        <v>953</v>
      </c>
      <c r="C597" s="52" t="s">
        <v>16</v>
      </c>
      <c r="D597" s="52" t="s">
        <v>390</v>
      </c>
      <c r="E597" s="52" t="s">
        <v>84</v>
      </c>
      <c r="F597" s="52"/>
      <c r="G597" s="142">
        <v>600</v>
      </c>
      <c r="H597" s="142">
        <v>600</v>
      </c>
      <c r="I597" s="142">
        <v>523.043</v>
      </c>
      <c r="J597" s="194">
        <f t="shared" si="164"/>
        <v>87.17383333333333</v>
      </c>
      <c r="K597" s="110">
        <f t="shared" si="163"/>
        <v>87.17383333333333</v>
      </c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39"/>
      <c r="AD597" s="124"/>
      <c r="AH597" s="184"/>
    </row>
    <row r="598" spans="1:30" ht="32.25" outlineLevel="6" thickBot="1">
      <c r="A598" s="97" t="s">
        <v>180</v>
      </c>
      <c r="B598" s="50">
        <v>953</v>
      </c>
      <c r="C598" s="50" t="s">
        <v>16</v>
      </c>
      <c r="D598" s="50" t="s">
        <v>293</v>
      </c>
      <c r="E598" s="50" t="s">
        <v>5</v>
      </c>
      <c r="F598" s="50"/>
      <c r="G598" s="93">
        <f aca="true" t="shared" si="169" ref="G598:I600">G599</f>
        <v>400</v>
      </c>
      <c r="H598" s="93">
        <f t="shared" si="169"/>
        <v>400</v>
      </c>
      <c r="I598" s="93">
        <f t="shared" si="169"/>
        <v>345.455</v>
      </c>
      <c r="J598" s="194">
        <f t="shared" si="164"/>
        <v>86.36375</v>
      </c>
      <c r="K598" s="110">
        <f t="shared" si="163"/>
        <v>86.36375</v>
      </c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39"/>
      <c r="AD598" s="124"/>
    </row>
    <row r="599" spans="1:30" ht="48" outlineLevel="6" thickBot="1">
      <c r="A599" s="87" t="s">
        <v>359</v>
      </c>
      <c r="B599" s="64">
        <v>953</v>
      </c>
      <c r="C599" s="50" t="s">
        <v>16</v>
      </c>
      <c r="D599" s="50" t="s">
        <v>465</v>
      </c>
      <c r="E599" s="50" t="s">
        <v>5</v>
      </c>
      <c r="F599" s="50"/>
      <c r="G599" s="138">
        <f t="shared" si="169"/>
        <v>400</v>
      </c>
      <c r="H599" s="138">
        <f t="shared" si="169"/>
        <v>400</v>
      </c>
      <c r="I599" s="138">
        <f t="shared" si="169"/>
        <v>345.455</v>
      </c>
      <c r="J599" s="194">
        <f t="shared" si="164"/>
        <v>86.36375</v>
      </c>
      <c r="K599" s="110">
        <f t="shared" si="163"/>
        <v>86.36375</v>
      </c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  <c r="AB599" s="128"/>
      <c r="AC599" s="139"/>
      <c r="AD599" s="124"/>
    </row>
    <row r="600" spans="1:30" ht="16.5" outlineLevel="6" thickBot="1">
      <c r="A600" s="5" t="s">
        <v>116</v>
      </c>
      <c r="B600" s="6">
        <v>953</v>
      </c>
      <c r="C600" s="6" t="s">
        <v>16</v>
      </c>
      <c r="D600" s="6" t="s">
        <v>465</v>
      </c>
      <c r="E600" s="6" t="s">
        <v>115</v>
      </c>
      <c r="F600" s="6"/>
      <c r="G600" s="140">
        <f t="shared" si="169"/>
        <v>400</v>
      </c>
      <c r="H600" s="140">
        <f t="shared" si="169"/>
        <v>400</v>
      </c>
      <c r="I600" s="140">
        <f t="shared" si="169"/>
        <v>345.455</v>
      </c>
      <c r="J600" s="194">
        <f t="shared" si="164"/>
        <v>86.36375</v>
      </c>
      <c r="K600" s="110">
        <f t="shared" si="163"/>
        <v>86.36375</v>
      </c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  <c r="AB600" s="128"/>
      <c r="AC600" s="139"/>
      <c r="AD600" s="124"/>
    </row>
    <row r="601" spans="1:34" ht="16.5" outlineLevel="6" thickBot="1">
      <c r="A601" s="57" t="s">
        <v>83</v>
      </c>
      <c r="B601" s="52">
        <v>953</v>
      </c>
      <c r="C601" s="52" t="s">
        <v>16</v>
      </c>
      <c r="D601" s="52" t="s">
        <v>465</v>
      </c>
      <c r="E601" s="52" t="s">
        <v>84</v>
      </c>
      <c r="F601" s="52"/>
      <c r="G601" s="142">
        <v>400</v>
      </c>
      <c r="H601" s="142">
        <v>400</v>
      </c>
      <c r="I601" s="142">
        <v>345.455</v>
      </c>
      <c r="J601" s="194">
        <f t="shared" si="164"/>
        <v>86.36375</v>
      </c>
      <c r="K601" s="110">
        <f t="shared" si="163"/>
        <v>86.36375</v>
      </c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  <c r="AB601" s="128"/>
      <c r="AC601" s="139"/>
      <c r="AD601" s="124"/>
      <c r="AH601" s="184"/>
    </row>
    <row r="602" spans="1:30" ht="32.25" outlineLevel="6" thickBot="1">
      <c r="A602" s="97" t="s">
        <v>185</v>
      </c>
      <c r="B602" s="49">
        <v>953</v>
      </c>
      <c r="C602" s="50" t="s">
        <v>16</v>
      </c>
      <c r="D602" s="50" t="s">
        <v>299</v>
      </c>
      <c r="E602" s="50" t="s">
        <v>5</v>
      </c>
      <c r="F602" s="50"/>
      <c r="G602" s="93">
        <f aca="true" t="shared" si="170" ref="G602:I603">G603</f>
        <v>888.06</v>
      </c>
      <c r="H602" s="93">
        <f t="shared" si="170"/>
        <v>389.716</v>
      </c>
      <c r="I602" s="93">
        <f t="shared" si="170"/>
        <v>340.194</v>
      </c>
      <c r="J602" s="194">
        <f t="shared" si="164"/>
        <v>38.30754678737924</v>
      </c>
      <c r="K602" s="110">
        <f t="shared" si="163"/>
        <v>87.2927978322676</v>
      </c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  <c r="AB602" s="128"/>
      <c r="AC602" s="139"/>
      <c r="AD602" s="124"/>
    </row>
    <row r="603" spans="1:30" ht="16.5" outlineLevel="6" thickBot="1">
      <c r="A603" s="5" t="s">
        <v>120</v>
      </c>
      <c r="B603" s="17">
        <v>953</v>
      </c>
      <c r="C603" s="6" t="s">
        <v>16</v>
      </c>
      <c r="D603" s="6" t="s">
        <v>298</v>
      </c>
      <c r="E603" s="6" t="s">
        <v>118</v>
      </c>
      <c r="F603" s="6"/>
      <c r="G603" s="96">
        <f t="shared" si="170"/>
        <v>888.06</v>
      </c>
      <c r="H603" s="96">
        <f t="shared" si="170"/>
        <v>389.716</v>
      </c>
      <c r="I603" s="96">
        <f t="shared" si="170"/>
        <v>340.194</v>
      </c>
      <c r="J603" s="194">
        <f t="shared" si="164"/>
        <v>38.30754678737924</v>
      </c>
      <c r="K603" s="110">
        <f t="shared" si="163"/>
        <v>87.2927978322676</v>
      </c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39"/>
      <c r="AD603" s="124"/>
    </row>
    <row r="604" spans="1:34" ht="32.25" outlineLevel="6" thickBot="1">
      <c r="A604" s="47" t="s">
        <v>121</v>
      </c>
      <c r="B604" s="51">
        <v>953</v>
      </c>
      <c r="C604" s="52" t="s">
        <v>16</v>
      </c>
      <c r="D604" s="52" t="s">
        <v>298</v>
      </c>
      <c r="E604" s="52" t="s">
        <v>119</v>
      </c>
      <c r="F604" s="52"/>
      <c r="G604" s="92">
        <v>888.06</v>
      </c>
      <c r="H604" s="92">
        <v>389.716</v>
      </c>
      <c r="I604" s="92">
        <v>340.194</v>
      </c>
      <c r="J604" s="194">
        <f t="shared" si="164"/>
        <v>38.30754678737924</v>
      </c>
      <c r="K604" s="110">
        <f t="shared" si="163"/>
        <v>87.2927978322676</v>
      </c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39"/>
      <c r="AD604" s="124"/>
      <c r="AH604" s="184"/>
    </row>
    <row r="605" spans="1:30" ht="16.5" outlineLevel="6" thickBot="1">
      <c r="A605" s="77" t="s">
        <v>40</v>
      </c>
      <c r="B605" s="14">
        <v>953</v>
      </c>
      <c r="C605" s="26" t="s">
        <v>21</v>
      </c>
      <c r="D605" s="26" t="s">
        <v>242</v>
      </c>
      <c r="E605" s="26" t="s">
        <v>5</v>
      </c>
      <c r="F605" s="26"/>
      <c r="G605" s="182">
        <f aca="true" t="shared" si="171" ref="G605:I609">G606</f>
        <v>4845</v>
      </c>
      <c r="H605" s="182">
        <f t="shared" si="171"/>
        <v>4845</v>
      </c>
      <c r="I605" s="182">
        <f t="shared" si="171"/>
        <v>4002.51</v>
      </c>
      <c r="J605" s="194">
        <f t="shared" si="164"/>
        <v>82.61114551083591</v>
      </c>
      <c r="K605" s="110">
        <f t="shared" si="163"/>
        <v>82.61114551083591</v>
      </c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  <c r="AB605" s="128"/>
      <c r="AC605" s="139"/>
      <c r="AD605" s="124"/>
    </row>
    <row r="606" spans="1:30" ht="32.25" outlineLevel="6" thickBot="1">
      <c r="A606" s="68" t="s">
        <v>131</v>
      </c>
      <c r="B606" s="15">
        <v>953</v>
      </c>
      <c r="C606" s="9" t="s">
        <v>21</v>
      </c>
      <c r="D606" s="9" t="s">
        <v>243</v>
      </c>
      <c r="E606" s="9" t="s">
        <v>5</v>
      </c>
      <c r="F606" s="9"/>
      <c r="G606" s="134">
        <f t="shared" si="171"/>
        <v>4845</v>
      </c>
      <c r="H606" s="134">
        <f t="shared" si="171"/>
        <v>4845</v>
      </c>
      <c r="I606" s="134">
        <f t="shared" si="171"/>
        <v>4002.51</v>
      </c>
      <c r="J606" s="194">
        <f t="shared" si="164"/>
        <v>82.61114551083591</v>
      </c>
      <c r="K606" s="110">
        <f t="shared" si="163"/>
        <v>82.61114551083591</v>
      </c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  <c r="AB606" s="128"/>
      <c r="AC606" s="139"/>
      <c r="AD606" s="124"/>
    </row>
    <row r="607" spans="1:30" ht="32.25" outlineLevel="6" thickBot="1">
      <c r="A607" s="68" t="s">
        <v>132</v>
      </c>
      <c r="B607" s="15">
        <v>953</v>
      </c>
      <c r="C607" s="9" t="s">
        <v>21</v>
      </c>
      <c r="D607" s="9" t="s">
        <v>244</v>
      </c>
      <c r="E607" s="9" t="s">
        <v>5</v>
      </c>
      <c r="F607" s="9"/>
      <c r="G607" s="134">
        <f t="shared" si="171"/>
        <v>4845</v>
      </c>
      <c r="H607" s="134">
        <f t="shared" si="171"/>
        <v>4845</v>
      </c>
      <c r="I607" s="134">
        <f t="shared" si="171"/>
        <v>4002.51</v>
      </c>
      <c r="J607" s="194">
        <f t="shared" si="164"/>
        <v>82.61114551083591</v>
      </c>
      <c r="K607" s="110">
        <f t="shared" si="163"/>
        <v>82.61114551083591</v>
      </c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  <c r="AB607" s="128"/>
      <c r="AC607" s="139"/>
      <c r="AD607" s="124"/>
    </row>
    <row r="608" spans="1:30" ht="48" outlineLevel="6" thickBot="1">
      <c r="A608" s="70" t="s">
        <v>186</v>
      </c>
      <c r="B608" s="49">
        <v>953</v>
      </c>
      <c r="C608" s="50" t="s">
        <v>21</v>
      </c>
      <c r="D608" s="50" t="s">
        <v>301</v>
      </c>
      <c r="E608" s="50" t="s">
        <v>5</v>
      </c>
      <c r="F608" s="50"/>
      <c r="G608" s="138">
        <f t="shared" si="171"/>
        <v>4845</v>
      </c>
      <c r="H608" s="138">
        <f t="shared" si="171"/>
        <v>4845</v>
      </c>
      <c r="I608" s="138">
        <f t="shared" si="171"/>
        <v>4002.51</v>
      </c>
      <c r="J608" s="194">
        <f t="shared" si="164"/>
        <v>82.61114551083591</v>
      </c>
      <c r="K608" s="110">
        <f t="shared" si="163"/>
        <v>82.61114551083591</v>
      </c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39"/>
      <c r="AD608" s="124"/>
    </row>
    <row r="609" spans="1:30" ht="16.5" outlineLevel="6" thickBot="1">
      <c r="A609" s="5" t="s">
        <v>120</v>
      </c>
      <c r="B609" s="17">
        <v>953</v>
      </c>
      <c r="C609" s="6" t="s">
        <v>21</v>
      </c>
      <c r="D609" s="6" t="s">
        <v>301</v>
      </c>
      <c r="E609" s="6" t="s">
        <v>118</v>
      </c>
      <c r="F609" s="6"/>
      <c r="G609" s="140">
        <f t="shared" si="171"/>
        <v>4845</v>
      </c>
      <c r="H609" s="140">
        <f t="shared" si="171"/>
        <v>4845</v>
      </c>
      <c r="I609" s="140">
        <f t="shared" si="171"/>
        <v>4002.51</v>
      </c>
      <c r="J609" s="194">
        <f t="shared" si="164"/>
        <v>82.61114551083591</v>
      </c>
      <c r="K609" s="110">
        <f t="shared" si="163"/>
        <v>82.61114551083591</v>
      </c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39"/>
      <c r="AD609" s="124"/>
    </row>
    <row r="610" spans="1:34" ht="32.25" outlineLevel="6" thickBot="1">
      <c r="A610" s="47" t="s">
        <v>121</v>
      </c>
      <c r="B610" s="51">
        <v>953</v>
      </c>
      <c r="C610" s="52" t="s">
        <v>21</v>
      </c>
      <c r="D610" s="52" t="s">
        <v>301</v>
      </c>
      <c r="E610" s="52" t="s">
        <v>119</v>
      </c>
      <c r="F610" s="52"/>
      <c r="G610" s="142">
        <v>4845</v>
      </c>
      <c r="H610" s="142">
        <v>4845</v>
      </c>
      <c r="I610" s="142">
        <v>4002.51</v>
      </c>
      <c r="J610" s="194">
        <f t="shared" si="164"/>
        <v>82.61114551083591</v>
      </c>
      <c r="K610" s="110">
        <f t="shared" si="163"/>
        <v>82.61114551083591</v>
      </c>
      <c r="M610" s="130">
        <f aca="true" t="shared" si="172" ref="M610:AC611">M611</f>
        <v>0</v>
      </c>
      <c r="N610" s="130">
        <f t="shared" si="172"/>
        <v>0</v>
      </c>
      <c r="O610" s="130">
        <f t="shared" si="172"/>
        <v>0</v>
      </c>
      <c r="P610" s="130">
        <f t="shared" si="172"/>
        <v>0</v>
      </c>
      <c r="Q610" s="130">
        <f t="shared" si="172"/>
        <v>0</v>
      </c>
      <c r="R610" s="130">
        <f t="shared" si="172"/>
        <v>0</v>
      </c>
      <c r="S610" s="130">
        <f t="shared" si="172"/>
        <v>0</v>
      </c>
      <c r="T610" s="130">
        <f t="shared" si="172"/>
        <v>0</v>
      </c>
      <c r="U610" s="130">
        <f t="shared" si="172"/>
        <v>0</v>
      </c>
      <c r="V610" s="130">
        <f t="shared" si="172"/>
        <v>0</v>
      </c>
      <c r="W610" s="130">
        <f t="shared" si="172"/>
        <v>0</v>
      </c>
      <c r="X610" s="130">
        <f t="shared" si="172"/>
        <v>0</v>
      </c>
      <c r="Y610" s="130">
        <f t="shared" si="172"/>
        <v>0</v>
      </c>
      <c r="Z610" s="130">
        <f t="shared" si="172"/>
        <v>0</v>
      </c>
      <c r="AA610" s="130">
        <f t="shared" si="172"/>
        <v>0</v>
      </c>
      <c r="AB610" s="130">
        <f t="shared" si="172"/>
        <v>0</v>
      </c>
      <c r="AC610" s="141">
        <f t="shared" si="172"/>
        <v>12003.04085</v>
      </c>
      <c r="AD610" s="124">
        <f>AC610/G580*100</f>
        <v>503.8002455403987</v>
      </c>
      <c r="AH610" s="184"/>
    </row>
    <row r="611" spans="1:30" ht="19.5" outlineLevel="6" thickBot="1">
      <c r="A611" s="31" t="s">
        <v>22</v>
      </c>
      <c r="B611" s="31"/>
      <c r="C611" s="31"/>
      <c r="D611" s="31"/>
      <c r="E611" s="31"/>
      <c r="F611" s="31"/>
      <c r="G611" s="183">
        <f>G452+G9+0.001</f>
        <v>910850.30818</v>
      </c>
      <c r="H611" s="183">
        <f>H452+H9</f>
        <v>1172543.5497899998</v>
      </c>
      <c r="I611" s="183">
        <f>I452+I9</f>
        <v>1126738.664</v>
      </c>
      <c r="J611" s="194">
        <f t="shared" si="164"/>
        <v>123.70184802938407</v>
      </c>
      <c r="K611" s="110">
        <f t="shared" si="163"/>
        <v>96.0935450288219</v>
      </c>
      <c r="M611" s="106">
        <f t="shared" si="172"/>
        <v>0</v>
      </c>
      <c r="N611" s="106">
        <f t="shared" si="172"/>
        <v>0</v>
      </c>
      <c r="O611" s="106">
        <f t="shared" si="172"/>
        <v>0</v>
      </c>
      <c r="P611" s="106">
        <f t="shared" si="172"/>
        <v>0</v>
      </c>
      <c r="Q611" s="106">
        <f t="shared" si="172"/>
        <v>0</v>
      </c>
      <c r="R611" s="106">
        <f t="shared" si="172"/>
        <v>0</v>
      </c>
      <c r="S611" s="106">
        <f t="shared" si="172"/>
        <v>0</v>
      </c>
      <c r="T611" s="106">
        <f t="shared" si="172"/>
        <v>0</v>
      </c>
      <c r="U611" s="106">
        <f t="shared" si="172"/>
        <v>0</v>
      </c>
      <c r="V611" s="106">
        <f t="shared" si="172"/>
        <v>0</v>
      </c>
      <c r="W611" s="106">
        <f t="shared" si="172"/>
        <v>0</v>
      </c>
      <c r="X611" s="106">
        <f t="shared" si="172"/>
        <v>0</v>
      </c>
      <c r="Y611" s="106">
        <f t="shared" si="172"/>
        <v>0</v>
      </c>
      <c r="Z611" s="106">
        <f t="shared" si="172"/>
        <v>0</v>
      </c>
      <c r="AA611" s="106">
        <f t="shared" si="172"/>
        <v>0</v>
      </c>
      <c r="AB611" s="106">
        <f t="shared" si="172"/>
        <v>0</v>
      </c>
      <c r="AC611" s="143">
        <f t="shared" si="172"/>
        <v>12003.04085</v>
      </c>
      <c r="AD611" s="124" t="e">
        <f>AC611/#REF!*100</f>
        <v>#REF!</v>
      </c>
    </row>
    <row r="612" spans="1:30" ht="16.5" outlineLevel="6" thickBot="1">
      <c r="A612" s="1"/>
      <c r="B612" s="18"/>
      <c r="C612" s="1"/>
      <c r="D612" s="1"/>
      <c r="E612" s="1"/>
      <c r="F612" s="1"/>
      <c r="G612" s="1"/>
      <c r="H612" s="1"/>
      <c r="I612" s="1"/>
      <c r="J612" s="1"/>
      <c r="K612" s="1"/>
      <c r="M612" s="20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28"/>
      <c r="AC612" s="40">
        <v>12003.04085</v>
      </c>
      <c r="AD612" s="39">
        <f>AC612/G581*100</f>
        <v>503.8002455403987</v>
      </c>
    </row>
    <row r="613" spans="1:34" ht="16.5" outlineLevel="6" thickBo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98"/>
      <c r="M613" s="35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42"/>
      <c r="AD613" s="39"/>
      <c r="AH613" s="188"/>
    </row>
    <row r="614" spans="12:30" ht="49.5" customHeight="1" outlineLevel="6" thickBot="1">
      <c r="L614" s="199"/>
      <c r="M614" s="35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42"/>
      <c r="AD614" s="39"/>
    </row>
    <row r="615" spans="12:30" ht="19.5" customHeight="1" outlineLevel="6" thickBot="1">
      <c r="L615" s="199"/>
      <c r="M615" s="35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42"/>
      <c r="AD615" s="39"/>
    </row>
    <row r="616" spans="12:30" ht="16.5" outlineLevel="6" thickBot="1">
      <c r="L616" s="200"/>
      <c r="M616" s="10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42"/>
      <c r="AD616" s="39"/>
    </row>
    <row r="617" spans="12:30" ht="16.5" outlineLevel="6" thickBot="1">
      <c r="L617" s="199"/>
      <c r="M617" s="107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42"/>
      <c r="AD617" s="39"/>
    </row>
    <row r="618" spans="14:30" ht="16.5" outlineLevel="6" thickBot="1"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42"/>
      <c r="AD618" s="39"/>
    </row>
    <row r="619" spans="12:30" ht="16.5" outlineLevel="6" thickBot="1">
      <c r="L619" s="201"/>
      <c r="M619" s="35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42"/>
      <c r="AD619" s="39"/>
    </row>
    <row r="620" spans="13:30" ht="16.5" outlineLevel="6" thickBot="1">
      <c r="M620" s="35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42"/>
      <c r="AD620" s="39"/>
    </row>
    <row r="621" spans="12:30" ht="16.5" outlineLevel="6" thickBot="1">
      <c r="L621" s="199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41"/>
      <c r="AD621" s="39"/>
    </row>
    <row r="622" spans="13:30" ht="15.75" outlineLevel="6">
      <c r="M622" s="20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28"/>
      <c r="AC622" s="40">
        <v>0</v>
      </c>
      <c r="AD622" s="39">
        <v>0</v>
      </c>
    </row>
    <row r="623" spans="13:30" ht="18.75">
      <c r="M623" s="25" t="e">
        <f>#REF!+#REF!+M458+M9</f>
        <v>#REF!</v>
      </c>
      <c r="N623" s="25" t="e">
        <f>#REF!+#REF!+N458+N9</f>
        <v>#REF!</v>
      </c>
      <c r="O623" s="25" t="e">
        <f>#REF!+#REF!+O458+O9</f>
        <v>#REF!</v>
      </c>
      <c r="P623" s="25" t="e">
        <f>#REF!+#REF!+P458+P9</f>
        <v>#REF!</v>
      </c>
      <c r="Q623" s="25" t="e">
        <f>#REF!+#REF!+Q458+Q9</f>
        <v>#REF!</v>
      </c>
      <c r="R623" s="25" t="e">
        <f>#REF!+#REF!+R458+R9</f>
        <v>#REF!</v>
      </c>
      <c r="S623" s="25" t="e">
        <f>#REF!+#REF!+S458+S9</f>
        <v>#REF!</v>
      </c>
      <c r="T623" s="25" t="e">
        <f>#REF!+#REF!+T458+T9</f>
        <v>#REF!</v>
      </c>
      <c r="U623" s="25" t="e">
        <f>#REF!+#REF!+U458+U9</f>
        <v>#REF!</v>
      </c>
      <c r="V623" s="25" t="e">
        <f>#REF!+#REF!+V458+V9</f>
        <v>#REF!</v>
      </c>
      <c r="W623" s="25" t="e">
        <f>#REF!+#REF!+W458+W9</f>
        <v>#REF!</v>
      </c>
      <c r="X623" s="25" t="e">
        <f>#REF!+#REF!+X458+X9</f>
        <v>#REF!</v>
      </c>
      <c r="Y623" s="25" t="e">
        <f>#REF!+#REF!+Y458+Y9</f>
        <v>#REF!</v>
      </c>
      <c r="Z623" s="25" t="e">
        <f>#REF!+#REF!+Z458+Z9</f>
        <v>#REF!</v>
      </c>
      <c r="AA623" s="25" t="e">
        <f>#REF!+#REF!+AA458+AA9</f>
        <v>#REF!</v>
      </c>
      <c r="AB623" s="25" t="e">
        <f>#REF!+#REF!+AB458+AB9</f>
        <v>#REF!</v>
      </c>
      <c r="AC623" s="43" t="e">
        <f>#REF!+#REF!+AC458+AC9</f>
        <v>#REF!</v>
      </c>
      <c r="AD623" s="36" t="e">
        <f>AC623/G611*100</f>
        <v>#REF!</v>
      </c>
    </row>
    <row r="624" spans="13:28" ht="15.75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3:28" ht="15.7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</sheetData>
  <sheetProtection/>
  <autoFilter ref="A8:K8"/>
  <mergeCells count="8">
    <mergeCell ref="A6:K6"/>
    <mergeCell ref="I1:K1"/>
    <mergeCell ref="I2:K2"/>
    <mergeCell ref="I3:K3"/>
    <mergeCell ref="A5:AA5"/>
    <mergeCell ref="B1:E1"/>
    <mergeCell ref="B2:E2"/>
    <mergeCell ref="B3:E3"/>
  </mergeCells>
  <printOptions/>
  <pageMargins left="0.1968503937007874" right="0.1968503937007874" top="0.3937007874015748" bottom="0.3937007874015748" header="0.1968503937007874" footer="0.1968503937007874"/>
  <pageSetup fitToHeight="2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2020-06-26T02:08:15Z</cp:lastPrinted>
  <dcterms:created xsi:type="dcterms:W3CDTF">2008-11-11T04:53:42Z</dcterms:created>
  <dcterms:modified xsi:type="dcterms:W3CDTF">2020-06-26T02:11:20Z</dcterms:modified>
  <cp:category/>
  <cp:version/>
  <cp:contentType/>
  <cp:contentStatus/>
</cp:coreProperties>
</file>